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Egyéni" sheetId="1" r:id="rId1"/>
    <sheet name="Csapat" sheetId="2" r:id="rId2"/>
  </sheets>
  <definedNames>
    <definedName name="_xlnm.Print_Area" localSheetId="1">'Csapat'!$A$1:$AC$37</definedName>
  </definedNames>
  <calcPr fullCalcOnLoad="1"/>
</workbook>
</file>

<file path=xl/sharedStrings.xml><?xml version="1.0" encoding="utf-8"?>
<sst xmlns="http://schemas.openxmlformats.org/spreadsheetml/2006/main" count="209" uniqueCount="82">
  <si>
    <t>Lövészet</t>
  </si>
  <si>
    <t>Gránát</t>
  </si>
  <si>
    <t>Adás</t>
  </si>
  <si>
    <t>Vétel</t>
  </si>
  <si>
    <t>Tájfutás</t>
  </si>
  <si>
    <t>Név</t>
  </si>
  <si>
    <t>Csapat</t>
  </si>
  <si>
    <t>Kör</t>
  </si>
  <si>
    <t>Találat</t>
  </si>
  <si>
    <t>Pont</t>
  </si>
  <si>
    <t>Ütem</t>
  </si>
  <si>
    <t>Hiba</t>
  </si>
  <si>
    <t>Javítás</t>
  </si>
  <si>
    <t>Szorzó</t>
  </si>
  <si>
    <t>Betűk</t>
  </si>
  <si>
    <t>Számok</t>
  </si>
  <si>
    <t>Női</t>
  </si>
  <si>
    <t>Férfi</t>
  </si>
  <si>
    <t>Idő</t>
  </si>
  <si>
    <t>Bólya</t>
  </si>
  <si>
    <t>Legjobb idő Férfi:</t>
  </si>
  <si>
    <t>Legjobb idő Női:</t>
  </si>
  <si>
    <t>Gulyás Zsuzsanna</t>
  </si>
  <si>
    <t>Kocsis Ferenc</t>
  </si>
  <si>
    <t>Pavkovics János</t>
  </si>
  <si>
    <t>Marton Sándor</t>
  </si>
  <si>
    <t>Provics Ferenc</t>
  </si>
  <si>
    <t>Kocsis Edit</t>
  </si>
  <si>
    <t>Weisz László</t>
  </si>
  <si>
    <t>Gálig Zoltán</t>
  </si>
  <si>
    <t>Nagy János</t>
  </si>
  <si>
    <t>Kate-gória</t>
  </si>
  <si>
    <t>Molnár Csaba</t>
  </si>
  <si>
    <t>Eredmények</t>
  </si>
  <si>
    <t>Helyezés</t>
  </si>
  <si>
    <t>Összpontok</t>
  </si>
  <si>
    <t>Hudanik Antal</t>
  </si>
  <si>
    <t>Csapat pontok</t>
  </si>
  <si>
    <t>Csapat helyezés</t>
  </si>
  <si>
    <t>Izer János</t>
  </si>
  <si>
    <t>Molnár Zoltán</t>
  </si>
  <si>
    <t>Németh Ágnes</t>
  </si>
  <si>
    <t>Szepesi János</t>
  </si>
  <si>
    <t>Sorsz.</t>
  </si>
  <si>
    <t>Egyéni eredmények</t>
  </si>
  <si>
    <t>Egyéni összpontok</t>
  </si>
  <si>
    <t>Egyéni helyezés</t>
  </si>
  <si>
    <t>Rendezők:</t>
  </si>
  <si>
    <t>Sportegyesület Jászszentlászló, HA8KUX Rádióklub</t>
  </si>
  <si>
    <t>MTTOSZ Bács-Kiskun Megye</t>
  </si>
  <si>
    <t>Magyar Rádióamatőr Szövetség Bács-Kiskun Megyei Területi Szövetség</t>
  </si>
  <si>
    <t>Támogatók:</t>
  </si>
  <si>
    <t>Kévés Attila</t>
  </si>
  <si>
    <t>Nyári Fanni</t>
  </si>
  <si>
    <t>Provics Esztella</t>
  </si>
  <si>
    <t>Molnár Buckó</t>
  </si>
  <si>
    <t>URSA Salgótarjáni Városi Rádióklub</t>
  </si>
  <si>
    <t>CQ-73 Kft. Ilyés György, HA5JI, Budapest</t>
  </si>
  <si>
    <t>SZEKSZÁRD</t>
  </si>
  <si>
    <t>BÁCS</t>
  </si>
  <si>
    <t>JLO 1</t>
  </si>
  <si>
    <t>JLO 2</t>
  </si>
  <si>
    <t>Patyi Marcell</t>
  </si>
  <si>
    <t>I</t>
  </si>
  <si>
    <t>II</t>
  </si>
  <si>
    <t>III</t>
  </si>
  <si>
    <t>Bátorfi Réka</t>
  </si>
  <si>
    <t>Izer János ifj.</t>
  </si>
  <si>
    <t>Kelemen Ildikó</t>
  </si>
  <si>
    <t>Neumann Ferenc</t>
  </si>
  <si>
    <t>Figura Adolf</t>
  </si>
  <si>
    <t>Kurucsai László</t>
  </si>
  <si>
    <t>Dudás Levente</t>
  </si>
  <si>
    <t>Arató György</t>
  </si>
  <si>
    <t>Lakatos István</t>
  </si>
  <si>
    <t>Jászszentlászlói SE</t>
  </si>
  <si>
    <t>MRASZ</t>
  </si>
  <si>
    <t>NÓGRÁD</t>
  </si>
  <si>
    <t>BP</t>
  </si>
  <si>
    <t>JLO 3</t>
  </si>
  <si>
    <t>VESZPRÉM</t>
  </si>
  <si>
    <t>KPA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</si>
</sst>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0.00000000"/>
    <numFmt numFmtId="166" formatCode="0.00000"/>
    <numFmt numFmtId="167" formatCode="0.0000"/>
    <numFmt numFmtId="168" formatCode="#,##0.0"/>
    <numFmt numFmtId="169" formatCode="&quot;Igen&quot;;&quot;Igen&quot;;&quot;Nem&quot;"/>
    <numFmt numFmtId="170" formatCode="&quot;Igaz&quot;;&quot;Igaz&quot;;&quot;Hamis&quot;"/>
    <numFmt numFmtId="171" formatCode="&quot;Be&quot;;&quot;Be&quot;;&quot;Ki&quot;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6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medium"/>
      <top>
        <color indexed="63"/>
      </top>
      <bottom style="medium"/>
    </border>
    <border>
      <left style="dotted"/>
      <right style="medium"/>
      <top>
        <color indexed="63"/>
      </top>
      <bottom style="dotted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ck"/>
      <top style="thin"/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 style="medium"/>
      <right style="thin"/>
      <top style="hair"/>
      <bottom style="medium"/>
    </border>
    <border>
      <left>
        <color indexed="63"/>
      </left>
      <right style="thick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ck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ck"/>
      <top style="hair"/>
      <bottom style="medium"/>
    </border>
    <border>
      <left>
        <color indexed="63"/>
      </left>
      <right style="thick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ck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 style="hair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4">
    <xf numFmtId="0" fontId="0" fillId="0" borderId="0" xfId="0" applyAlignment="1">
      <alignment/>
    </xf>
    <xf numFmtId="164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ill="1" applyBorder="1" applyAlignment="1">
      <alignment/>
    </xf>
    <xf numFmtId="0" fontId="0" fillId="0" borderId="3" xfId="0" applyBorder="1" applyAlignment="1">
      <alignment horizontal="center" vertical="center"/>
    </xf>
    <xf numFmtId="46" fontId="1" fillId="0" borderId="4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6" fontId="1" fillId="0" borderId="6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7" xfId="0" applyFill="1" applyBorder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164" fontId="0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64" fontId="0" fillId="0" borderId="11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64" fontId="0" fillId="0" borderId="27" xfId="0" applyNumberFormat="1" applyFont="1" applyFill="1" applyBorder="1" applyAlignment="1">
      <alignment horizontal="center" vertical="center"/>
    </xf>
    <xf numFmtId="1" fontId="0" fillId="0" borderId="27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7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/>
    </xf>
    <xf numFmtId="0" fontId="0" fillId="0" borderId="36" xfId="0" applyFill="1" applyBorder="1" applyAlignment="1">
      <alignment horizontal="center"/>
    </xf>
    <xf numFmtId="164" fontId="0" fillId="0" borderId="37" xfId="0" applyNumberFormat="1" applyFill="1" applyBorder="1" applyAlignment="1">
      <alignment horizontal="center"/>
    </xf>
    <xf numFmtId="0" fontId="0" fillId="0" borderId="38" xfId="0" applyFill="1" applyBorder="1" applyAlignment="1">
      <alignment/>
    </xf>
    <xf numFmtId="0" fontId="0" fillId="0" borderId="39" xfId="0" applyFill="1" applyBorder="1" applyAlignment="1">
      <alignment/>
    </xf>
    <xf numFmtId="0" fontId="0" fillId="0" borderId="40" xfId="0" applyFill="1" applyBorder="1" applyAlignment="1">
      <alignment/>
    </xf>
    <xf numFmtId="164" fontId="0" fillId="0" borderId="38" xfId="0" applyNumberFormat="1" applyFill="1" applyBorder="1" applyAlignment="1">
      <alignment/>
    </xf>
    <xf numFmtId="164" fontId="0" fillId="0" borderId="39" xfId="0" applyNumberFormat="1" applyFont="1" applyFill="1" applyBorder="1" applyAlignment="1">
      <alignment/>
    </xf>
    <xf numFmtId="1" fontId="0" fillId="0" borderId="38" xfId="0" applyNumberFormat="1" applyFill="1" applyBorder="1" applyAlignment="1">
      <alignment/>
    </xf>
    <xf numFmtId="46" fontId="0" fillId="0" borderId="3" xfId="0" applyNumberForma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0" fontId="0" fillId="0" borderId="41" xfId="0" applyFill="1" applyBorder="1" applyAlignment="1">
      <alignment horizontal="center"/>
    </xf>
    <xf numFmtId="164" fontId="0" fillId="0" borderId="29" xfId="0" applyNumberForma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25" xfId="0" applyFill="1" applyBorder="1" applyAlignment="1">
      <alignment/>
    </xf>
    <xf numFmtId="164" fontId="0" fillId="0" borderId="21" xfId="0" applyNumberForma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" fontId="0" fillId="0" borderId="21" xfId="0" applyNumberFormat="1" applyFill="1" applyBorder="1" applyAlignment="1">
      <alignment/>
    </xf>
    <xf numFmtId="46" fontId="0" fillId="0" borderId="25" xfId="0" applyNumberFormat="1" applyFill="1" applyBorder="1" applyAlignment="1">
      <alignment/>
    </xf>
    <xf numFmtId="1" fontId="0" fillId="0" borderId="42" xfId="0" applyNumberFormat="1" applyFont="1" applyFill="1" applyBorder="1" applyAlignment="1">
      <alignment/>
    </xf>
    <xf numFmtId="0" fontId="0" fillId="0" borderId="2" xfId="0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/>
    </xf>
    <xf numFmtId="164" fontId="0" fillId="0" borderId="31" xfId="0" applyNumberFormat="1" applyFill="1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164" fontId="0" fillId="0" borderId="0" xfId="0" applyNumberFormat="1" applyFill="1" applyBorder="1" applyAlignment="1">
      <alignment/>
    </xf>
    <xf numFmtId="164" fontId="0" fillId="0" borderId="11" xfId="0" applyNumberFormat="1" applyFont="1" applyFill="1" applyBorder="1" applyAlignment="1">
      <alignment/>
    </xf>
    <xf numFmtId="1" fontId="0" fillId="0" borderId="0" xfId="0" applyNumberFormat="1" applyFill="1" applyBorder="1" applyAlignment="1">
      <alignment/>
    </xf>
    <xf numFmtId="46" fontId="0" fillId="0" borderId="13" xfId="0" applyNumberFormat="1" applyFill="1" applyBorder="1" applyAlignment="1">
      <alignment/>
    </xf>
    <xf numFmtId="1" fontId="0" fillId="0" borderId="44" xfId="0" applyNumberFormat="1" applyFont="1" applyFill="1" applyBorder="1" applyAlignment="1">
      <alignment/>
    </xf>
    <xf numFmtId="0" fontId="0" fillId="0" borderId="7" xfId="0" applyFill="1" applyBorder="1" applyAlignment="1">
      <alignment horizontal="center" vertical="center"/>
    </xf>
    <xf numFmtId="0" fontId="0" fillId="0" borderId="7" xfId="0" applyFont="1" applyFill="1" applyBorder="1" applyAlignment="1">
      <alignment horizontal="left" vertical="center"/>
    </xf>
    <xf numFmtId="0" fontId="0" fillId="0" borderId="33" xfId="0" applyFill="1" applyBorder="1" applyAlignment="1">
      <alignment horizontal="center"/>
    </xf>
    <xf numFmtId="164" fontId="0" fillId="0" borderId="45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64" fontId="0" fillId="0" borderId="1" xfId="0" applyNumberFormat="1" applyFont="1" applyFill="1" applyBorder="1" applyAlignment="1">
      <alignment/>
    </xf>
    <xf numFmtId="164" fontId="0" fillId="0" borderId="12" xfId="0" applyNumberFormat="1" applyFont="1" applyFill="1" applyBorder="1" applyAlignment="1">
      <alignment/>
    </xf>
    <xf numFmtId="1" fontId="0" fillId="0" borderId="1" xfId="0" applyNumberFormat="1" applyFont="1" applyFill="1" applyBorder="1" applyAlignment="1">
      <alignment/>
    </xf>
    <xf numFmtId="0" fontId="0" fillId="0" borderId="43" xfId="0" applyFill="1" applyBorder="1" applyAlignment="1">
      <alignment horizontal="center"/>
    </xf>
    <xf numFmtId="164" fontId="0" fillId="0" borderId="46" xfId="0" applyNumberForma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0" fillId="0" borderId="48" xfId="0" applyFill="1" applyBorder="1" applyAlignment="1">
      <alignment/>
    </xf>
    <xf numFmtId="0" fontId="0" fillId="0" borderId="47" xfId="0" applyFill="1" applyBorder="1" applyAlignment="1">
      <alignment/>
    </xf>
    <xf numFmtId="164" fontId="0" fillId="0" borderId="10" xfId="0" applyNumberFormat="1" applyFill="1" applyBorder="1" applyAlignment="1">
      <alignment/>
    </xf>
    <xf numFmtId="164" fontId="0" fillId="0" borderId="47" xfId="0" applyNumberFormat="1" applyFont="1" applyFill="1" applyBorder="1" applyAlignment="1">
      <alignment/>
    </xf>
    <xf numFmtId="1" fontId="0" fillId="0" borderId="10" xfId="0" applyNumberFormat="1" applyFill="1" applyBorder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49" xfId="0" applyFont="1" applyFill="1" applyBorder="1" applyAlignment="1">
      <alignment horizontal="left" vertical="center"/>
    </xf>
    <xf numFmtId="164" fontId="0" fillId="0" borderId="50" xfId="0" applyNumberForma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164" fontId="0" fillId="0" borderId="51" xfId="0" applyNumberFormat="1" applyFill="1" applyBorder="1" applyAlignment="1">
      <alignment horizontal="center"/>
    </xf>
    <xf numFmtId="0" fontId="0" fillId="0" borderId="52" xfId="0" applyFill="1" applyBorder="1" applyAlignment="1">
      <alignment/>
    </xf>
    <xf numFmtId="0" fontId="0" fillId="0" borderId="53" xfId="0" applyFill="1" applyBorder="1" applyAlignment="1">
      <alignment/>
    </xf>
    <xf numFmtId="0" fontId="0" fillId="0" borderId="54" xfId="0" applyFill="1" applyBorder="1" applyAlignment="1">
      <alignment/>
    </xf>
    <xf numFmtId="164" fontId="0" fillId="0" borderId="52" xfId="0" applyNumberFormat="1" applyFill="1" applyBorder="1" applyAlignment="1">
      <alignment/>
    </xf>
    <xf numFmtId="164" fontId="0" fillId="0" borderId="53" xfId="0" applyNumberFormat="1" applyFont="1" applyFill="1" applyBorder="1" applyAlignment="1">
      <alignment/>
    </xf>
    <xf numFmtId="1" fontId="0" fillId="0" borderId="52" xfId="0" applyNumberFormat="1" applyFill="1" applyBorder="1" applyAlignment="1">
      <alignment/>
    </xf>
    <xf numFmtId="0" fontId="0" fillId="0" borderId="7" xfId="0" applyFill="1" applyBorder="1" applyAlignment="1">
      <alignment horizontal="left" vertical="center"/>
    </xf>
    <xf numFmtId="0" fontId="0" fillId="0" borderId="33" xfId="0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1" fontId="0" fillId="0" borderId="2" xfId="0" applyNumberFormat="1" applyFill="1" applyBorder="1" applyAlignment="1">
      <alignment horizontal="center" vertical="center"/>
    </xf>
    <xf numFmtId="0" fontId="0" fillId="0" borderId="49" xfId="0" applyFill="1" applyBorder="1" applyAlignment="1">
      <alignment horizontal="left" vertical="center"/>
    </xf>
    <xf numFmtId="1" fontId="0" fillId="0" borderId="7" xfId="0" applyNumberFormat="1" applyFill="1" applyBorder="1" applyAlignment="1">
      <alignment horizontal="center" vertical="center"/>
    </xf>
    <xf numFmtId="164" fontId="0" fillId="0" borderId="50" xfId="0" applyNumberFormat="1" applyFont="1" applyFill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164" fontId="0" fillId="0" borderId="38" xfId="0" applyNumberFormat="1" applyFont="1" applyFill="1" applyBorder="1" applyAlignment="1">
      <alignment/>
    </xf>
    <xf numFmtId="1" fontId="0" fillId="0" borderId="38" xfId="0" applyNumberFormat="1" applyFont="1" applyFill="1" applyBorder="1" applyAlignment="1">
      <alignment/>
    </xf>
    <xf numFmtId="164" fontId="0" fillId="0" borderId="3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4" fontId="0" fillId="0" borderId="35" xfId="0" applyNumberFormat="1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12" xfId="0" applyFill="1" applyBorder="1" applyAlignment="1">
      <alignment/>
    </xf>
    <xf numFmtId="164" fontId="0" fillId="0" borderId="1" xfId="0" applyNumberFormat="1" applyFill="1" applyBorder="1" applyAlignment="1">
      <alignment/>
    </xf>
    <xf numFmtId="1" fontId="0" fillId="0" borderId="1" xfId="0" applyNumberFormat="1" applyFill="1" applyBorder="1" applyAlignment="1">
      <alignment/>
    </xf>
    <xf numFmtId="164" fontId="0" fillId="0" borderId="55" xfId="0" applyNumberFormat="1" applyFill="1" applyBorder="1" applyAlignment="1">
      <alignment horizontal="center"/>
    </xf>
    <xf numFmtId="0" fontId="0" fillId="0" borderId="56" xfId="0" applyFill="1" applyBorder="1" applyAlignment="1">
      <alignment/>
    </xf>
    <xf numFmtId="0" fontId="0" fillId="0" borderId="57" xfId="0" applyFont="1" applyFill="1" applyBorder="1" applyAlignment="1">
      <alignment/>
    </xf>
    <xf numFmtId="0" fontId="0" fillId="0" borderId="58" xfId="0" applyFill="1" applyBorder="1" applyAlignment="1">
      <alignment/>
    </xf>
    <xf numFmtId="0" fontId="0" fillId="0" borderId="57" xfId="0" applyFill="1" applyBorder="1" applyAlignment="1">
      <alignment/>
    </xf>
    <xf numFmtId="164" fontId="0" fillId="0" borderId="56" xfId="0" applyNumberFormat="1" applyFill="1" applyBorder="1" applyAlignment="1">
      <alignment/>
    </xf>
    <xf numFmtId="164" fontId="0" fillId="0" borderId="57" xfId="0" applyNumberFormat="1" applyFont="1" applyFill="1" applyBorder="1" applyAlignment="1">
      <alignment/>
    </xf>
    <xf numFmtId="1" fontId="0" fillId="0" borderId="56" xfId="0" applyNumberFormat="1" applyFill="1" applyBorder="1" applyAlignment="1">
      <alignment/>
    </xf>
    <xf numFmtId="164" fontId="0" fillId="0" borderId="45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2" xfId="0" applyFill="1" applyBorder="1" applyAlignment="1">
      <alignment horizontal="center" vertical="center" wrapText="1"/>
    </xf>
    <xf numFmtId="0" fontId="0" fillId="0" borderId="30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3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46" fontId="1" fillId="0" borderId="4" xfId="0" applyNumberFormat="1" applyFont="1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164" fontId="0" fillId="0" borderId="11" xfId="0" applyNumberFormat="1" applyFill="1" applyBorder="1" applyAlignment="1">
      <alignment horizontal="center" vertical="center"/>
    </xf>
    <xf numFmtId="46" fontId="1" fillId="0" borderId="6" xfId="0" applyNumberFormat="1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/>
    </xf>
    <xf numFmtId="164" fontId="0" fillId="0" borderId="46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0" fillId="0" borderId="59" xfId="0" applyFill="1" applyBorder="1" applyAlignment="1">
      <alignment horizontal="center"/>
    </xf>
    <xf numFmtId="0" fontId="0" fillId="0" borderId="43" xfId="0" applyFill="1" applyBorder="1" applyAlignment="1">
      <alignment/>
    </xf>
    <xf numFmtId="164" fontId="0" fillId="0" borderId="11" xfId="0" applyNumberFormat="1" applyFill="1" applyBorder="1" applyAlignment="1">
      <alignment/>
    </xf>
    <xf numFmtId="0" fontId="0" fillId="0" borderId="33" xfId="0" applyFill="1" applyBorder="1" applyAlignment="1">
      <alignment/>
    </xf>
    <xf numFmtId="164" fontId="0" fillId="0" borderId="12" xfId="0" applyNumberFormat="1" applyFill="1" applyBorder="1" applyAlignment="1">
      <alignment/>
    </xf>
    <xf numFmtId="0" fontId="0" fillId="0" borderId="2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0" fillId="0" borderId="36" xfId="0" applyFont="1" applyFill="1" applyBorder="1" applyAlignment="1">
      <alignment horizontal="center"/>
    </xf>
    <xf numFmtId="164" fontId="0" fillId="0" borderId="37" xfId="0" applyNumberFormat="1" applyFont="1" applyFill="1" applyBorder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6" fontId="0" fillId="0" borderId="0" xfId="0" applyNumberFormat="1" applyFill="1" applyAlignment="1">
      <alignment/>
    </xf>
    <xf numFmtId="0" fontId="0" fillId="0" borderId="0" xfId="0" applyFont="1" applyFill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70"/>
  <sheetViews>
    <sheetView tabSelected="1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A4"/>
    </sheetView>
  </sheetViews>
  <sheetFormatPr defaultColWidth="9.140625" defaultRowHeight="12.75"/>
  <cols>
    <col min="1" max="1" width="6.421875" style="218" bestFit="1" customWidth="1"/>
    <col min="2" max="2" width="19.28125" style="170" customWidth="1"/>
    <col min="3" max="3" width="5.421875" style="218" customWidth="1"/>
    <col min="4" max="4" width="8.7109375" style="170" bestFit="1" customWidth="1"/>
    <col min="5" max="5" width="11.00390625" style="218" customWidth="1"/>
    <col min="6" max="6" width="3.8515625" style="170" bestFit="1" customWidth="1"/>
    <col min="7" max="7" width="4.8515625" style="170" bestFit="1" customWidth="1"/>
    <col min="8" max="8" width="6.421875" style="170" bestFit="1" customWidth="1"/>
    <col min="9" max="9" width="4.8515625" style="170" bestFit="1" customWidth="1"/>
    <col min="10" max="10" width="5.421875" style="170" bestFit="1" customWidth="1"/>
    <col min="11" max="11" width="4.7109375" style="170" bestFit="1" customWidth="1"/>
    <col min="12" max="12" width="6.57421875" style="170" bestFit="1" customWidth="1"/>
    <col min="13" max="13" width="6.8515625" style="170" bestFit="1" customWidth="1"/>
    <col min="14" max="15" width="5.57421875" style="219" bestFit="1" customWidth="1"/>
    <col min="16" max="16" width="4.7109375" style="219" bestFit="1" customWidth="1"/>
    <col min="17" max="17" width="6.57421875" style="219" bestFit="1" customWidth="1"/>
    <col min="18" max="18" width="6.8515625" style="219" bestFit="1" customWidth="1"/>
    <col min="19" max="19" width="5.57421875" style="219" bestFit="1" customWidth="1"/>
    <col min="20" max="20" width="5.421875" style="170" bestFit="1" customWidth="1"/>
    <col min="21" max="21" width="4.7109375" style="170" bestFit="1" customWidth="1"/>
    <col min="22" max="22" width="5.57421875" style="170" bestFit="1" customWidth="1"/>
    <col min="23" max="23" width="5.421875" style="170" bestFit="1" customWidth="1"/>
    <col min="24" max="24" width="4.7109375" style="170" bestFit="1" customWidth="1"/>
    <col min="25" max="25" width="5.57421875" style="170" bestFit="1" customWidth="1"/>
    <col min="26" max="26" width="8.421875" style="170" customWidth="1"/>
    <col min="27" max="27" width="6.7109375" style="170" customWidth="1"/>
    <col min="28" max="28" width="7.7109375" style="170" customWidth="1"/>
    <col min="29" max="16384" width="9.140625" style="170" customWidth="1"/>
  </cols>
  <sheetData>
    <row r="1" spans="1:28" ht="12.75" customHeight="1">
      <c r="A1" s="159" t="s">
        <v>43</v>
      </c>
      <c r="B1" s="159" t="s">
        <v>5</v>
      </c>
      <c r="C1" s="160" t="s">
        <v>31</v>
      </c>
      <c r="D1" s="161" t="s">
        <v>33</v>
      </c>
      <c r="E1" s="162"/>
      <c r="F1" s="163" t="s">
        <v>0</v>
      </c>
      <c r="G1" s="164"/>
      <c r="H1" s="165" t="s">
        <v>1</v>
      </c>
      <c r="I1" s="164"/>
      <c r="J1" s="166" t="s">
        <v>2</v>
      </c>
      <c r="K1" s="167"/>
      <c r="L1" s="167"/>
      <c r="M1" s="167"/>
      <c r="N1" s="167"/>
      <c r="O1" s="167"/>
      <c r="P1" s="167"/>
      <c r="Q1" s="167"/>
      <c r="R1" s="167"/>
      <c r="S1" s="168"/>
      <c r="T1" s="166" t="s">
        <v>3</v>
      </c>
      <c r="U1" s="167"/>
      <c r="V1" s="167"/>
      <c r="W1" s="167"/>
      <c r="X1" s="167"/>
      <c r="Y1" s="168"/>
      <c r="Z1" s="166" t="s">
        <v>4</v>
      </c>
      <c r="AA1" s="167"/>
      <c r="AB1" s="169"/>
    </row>
    <row r="2" spans="1:28" ht="12.75">
      <c r="A2" s="89"/>
      <c r="B2" s="89"/>
      <c r="C2" s="171"/>
      <c r="D2" s="172"/>
      <c r="E2" s="173"/>
      <c r="F2" s="174"/>
      <c r="G2" s="175"/>
      <c r="H2" s="176"/>
      <c r="I2" s="175"/>
      <c r="J2" s="177" t="s">
        <v>14</v>
      </c>
      <c r="K2" s="178"/>
      <c r="L2" s="178"/>
      <c r="M2" s="178"/>
      <c r="N2" s="179"/>
      <c r="O2" s="178" t="s">
        <v>15</v>
      </c>
      <c r="P2" s="178"/>
      <c r="Q2" s="178"/>
      <c r="R2" s="178"/>
      <c r="S2" s="179"/>
      <c r="T2" s="180" t="s">
        <v>14</v>
      </c>
      <c r="U2" s="181"/>
      <c r="V2" s="182"/>
      <c r="W2" s="178" t="s">
        <v>15</v>
      </c>
      <c r="X2" s="178"/>
      <c r="Y2" s="179"/>
      <c r="Z2" s="183" t="s">
        <v>20</v>
      </c>
      <c r="AA2" s="184"/>
      <c r="AB2" s="185">
        <v>0.034756944444444444</v>
      </c>
    </row>
    <row r="3" spans="1:28" ht="12.75">
      <c r="A3" s="89"/>
      <c r="B3" s="89"/>
      <c r="C3" s="171"/>
      <c r="D3" s="186" t="s">
        <v>34</v>
      </c>
      <c r="E3" s="187" t="s">
        <v>35</v>
      </c>
      <c r="F3" s="188" t="s">
        <v>7</v>
      </c>
      <c r="G3" s="189" t="s">
        <v>9</v>
      </c>
      <c r="H3" s="190" t="s">
        <v>8</v>
      </c>
      <c r="I3" s="189" t="s">
        <v>9</v>
      </c>
      <c r="J3" s="190" t="s">
        <v>10</v>
      </c>
      <c r="K3" s="188" t="s">
        <v>11</v>
      </c>
      <c r="L3" s="188" t="s">
        <v>12</v>
      </c>
      <c r="M3" s="188" t="s">
        <v>13</v>
      </c>
      <c r="N3" s="191" t="s">
        <v>9</v>
      </c>
      <c r="O3" s="188" t="s">
        <v>10</v>
      </c>
      <c r="P3" s="188" t="s">
        <v>11</v>
      </c>
      <c r="Q3" s="188" t="s">
        <v>12</v>
      </c>
      <c r="R3" s="188" t="s">
        <v>13</v>
      </c>
      <c r="S3" s="191" t="s">
        <v>9</v>
      </c>
      <c r="T3" s="190" t="s">
        <v>10</v>
      </c>
      <c r="U3" s="188" t="s">
        <v>11</v>
      </c>
      <c r="V3" s="189" t="s">
        <v>9</v>
      </c>
      <c r="W3" s="188" t="s">
        <v>10</v>
      </c>
      <c r="X3" s="188" t="s">
        <v>11</v>
      </c>
      <c r="Y3" s="189" t="s">
        <v>9</v>
      </c>
      <c r="Z3" s="183" t="s">
        <v>21</v>
      </c>
      <c r="AA3" s="184"/>
      <c r="AB3" s="192">
        <v>0.040219907407407406</v>
      </c>
    </row>
    <row r="4" spans="1:28" ht="13.5" thickBot="1">
      <c r="A4" s="99"/>
      <c r="B4" s="99"/>
      <c r="C4" s="193"/>
      <c r="D4" s="194"/>
      <c r="E4" s="195"/>
      <c r="F4" s="196"/>
      <c r="G4" s="197"/>
      <c r="H4" s="198"/>
      <c r="I4" s="197"/>
      <c r="J4" s="198"/>
      <c r="K4" s="196"/>
      <c r="L4" s="196"/>
      <c r="M4" s="196"/>
      <c r="N4" s="197"/>
      <c r="O4" s="196"/>
      <c r="P4" s="196"/>
      <c r="Q4" s="196"/>
      <c r="R4" s="196"/>
      <c r="S4" s="197"/>
      <c r="T4" s="198"/>
      <c r="U4" s="196"/>
      <c r="V4" s="197"/>
      <c r="W4" s="196"/>
      <c r="X4" s="196"/>
      <c r="Y4" s="197"/>
      <c r="Z4" s="199" t="s">
        <v>18</v>
      </c>
      <c r="AA4" s="200" t="s">
        <v>19</v>
      </c>
      <c r="AB4" s="201" t="s">
        <v>9</v>
      </c>
    </row>
    <row r="5" spans="1:28" s="20" customFormat="1" ht="12.75">
      <c r="A5" s="10">
        <v>1</v>
      </c>
      <c r="B5" s="19" t="s">
        <v>41</v>
      </c>
      <c r="C5" s="11" t="s">
        <v>16</v>
      </c>
      <c r="D5" s="79" t="s">
        <v>63</v>
      </c>
      <c r="E5" s="91">
        <f aca="true" t="shared" si="0" ref="E5:E11">+AB5+Y5+V5+S5+N5+I5+G5</f>
        <v>666.75</v>
      </c>
      <c r="F5" s="20">
        <v>53</v>
      </c>
      <c r="G5" s="92">
        <f aca="true" t="shared" si="1" ref="G5:G11">+F5</f>
        <v>53</v>
      </c>
      <c r="H5" s="93">
        <v>7</v>
      </c>
      <c r="I5" s="92">
        <f aca="true" t="shared" si="2" ref="I5:I11">+H5*5</f>
        <v>35</v>
      </c>
      <c r="J5" s="93">
        <v>102</v>
      </c>
      <c r="K5" s="20">
        <v>0</v>
      </c>
      <c r="L5" s="20">
        <v>0</v>
      </c>
      <c r="M5" s="94">
        <v>1</v>
      </c>
      <c r="N5" s="95">
        <f aca="true" t="shared" si="3" ref="N5:N11">+IF(J5="",0,IF(C5="Férfi",IF(K5&gt;5,0,(IF(J5&gt;130,130,J5)-K5*2)/130*100*M5),IF(K5&gt;5,0,(IF(J5&gt;120,120,J5)-K5*2)/120*100*M5)))</f>
        <v>85</v>
      </c>
      <c r="O5" s="96">
        <v>75</v>
      </c>
      <c r="P5" s="96">
        <v>0</v>
      </c>
      <c r="Q5" s="96">
        <v>0</v>
      </c>
      <c r="R5" s="94">
        <v>1</v>
      </c>
      <c r="S5" s="95">
        <f aca="true" t="shared" si="4" ref="S5:S11">+IF(O5="",0,IF(C5="Férfi",IF(P5&gt;5,0,(IF(O5&gt;90,90,O5)-P5*2)/90*100*R5),IF(P5&gt;5,0,(IF(O5&gt;80,80,O5)-P5*2)/80*100*R5)))</f>
        <v>93.75</v>
      </c>
      <c r="T5" s="93">
        <v>150</v>
      </c>
      <c r="U5" s="20">
        <v>0</v>
      </c>
      <c r="V5" s="95">
        <f aca="true" t="shared" si="5" ref="V5:V11">+IF(T5="",0,IF(C5="Férfi",IF(U5&gt;5,0,(T5-U5*2)/170*100),IF(U5&gt;5,0,(T5-U5*2)/150*100)))</f>
        <v>100</v>
      </c>
      <c r="W5" s="20">
        <v>200</v>
      </c>
      <c r="X5" s="20">
        <v>0</v>
      </c>
      <c r="Y5" s="95">
        <f aca="true" t="shared" si="6" ref="Y5:Y11">+IF(W5="",0,IF(C5="Férfi",IF(X5&gt;5,0,(W5-X5*2)/230*100),IF(X5&gt;5,0,(W5-X5*2)/200*100)))</f>
        <v>100</v>
      </c>
      <c r="Z5" s="97">
        <v>0.040219907407407406</v>
      </c>
      <c r="AA5" s="20">
        <v>7</v>
      </c>
      <c r="AB5" s="98">
        <f>IF(Z5="",0,IF(IF(C5="Férfi",IF(AA5&lt;8,0,200-ROUND(INT((Z5-AB$2)*86400+29)/60,0)*2),IF(AA5&lt;7,0,200-ROUND(INT((Z5-AB$3)*86400+29)/60,0)*2))&lt;0,0,IF(C5="Férfi",IF(AA5&lt;8,0,200-ROUND(INT((Z5-AB$2)*86400+29)/60,0)*2),IF(AA5&lt;7,0,200-ROUND(INT((Z5-AB$3)*86400+29)/60,0)*2))))</f>
        <v>200</v>
      </c>
    </row>
    <row r="6" spans="1:28" s="22" customFormat="1" ht="12.75">
      <c r="A6" s="16">
        <v>2</v>
      </c>
      <c r="B6" s="19" t="s">
        <v>22</v>
      </c>
      <c r="C6" s="16" t="s">
        <v>16</v>
      </c>
      <c r="D6" s="202" t="s">
        <v>64</v>
      </c>
      <c r="E6" s="203">
        <f t="shared" si="0"/>
        <v>629.6666666666666</v>
      </c>
      <c r="F6" s="204">
        <v>60</v>
      </c>
      <c r="G6" s="111">
        <f t="shared" si="1"/>
        <v>60</v>
      </c>
      <c r="H6" s="205">
        <v>7</v>
      </c>
      <c r="I6" s="111">
        <f t="shared" si="2"/>
        <v>35</v>
      </c>
      <c r="J6" s="205">
        <v>113</v>
      </c>
      <c r="K6" s="204">
        <v>1</v>
      </c>
      <c r="L6" s="204">
        <v>0</v>
      </c>
      <c r="M6" s="18">
        <v>0.8</v>
      </c>
      <c r="N6" s="115">
        <f t="shared" si="3"/>
        <v>74</v>
      </c>
      <c r="O6" s="206">
        <v>83</v>
      </c>
      <c r="P6" s="206">
        <v>0</v>
      </c>
      <c r="Q6" s="206">
        <v>0</v>
      </c>
      <c r="R6" s="18">
        <v>1</v>
      </c>
      <c r="S6" s="115">
        <f t="shared" si="4"/>
        <v>100</v>
      </c>
      <c r="T6" s="205">
        <v>140</v>
      </c>
      <c r="U6" s="204">
        <v>2</v>
      </c>
      <c r="V6" s="115">
        <f t="shared" si="5"/>
        <v>90.66666666666666</v>
      </c>
      <c r="W6" s="204">
        <v>180</v>
      </c>
      <c r="X6" s="204">
        <v>2</v>
      </c>
      <c r="Y6" s="115">
        <f t="shared" si="6"/>
        <v>88</v>
      </c>
      <c r="Z6" s="97">
        <v>0.046134259259259264</v>
      </c>
      <c r="AA6" s="204">
        <v>7</v>
      </c>
      <c r="AB6" s="98">
        <f aca="true" t="shared" si="7" ref="AB6:AB11">IF(Z6="",0,IF(IF(C6="Férfi",IF(AA6&lt;8,0,200-ROUND(INT((Z6-AB$2)*86400+29)/60,0)*2),IF(AA6&lt;7,0,200-ROUND(INT((Z6-AB$3)*86400+29)/60,0)*2))&lt;0,0,IF(C6="Férfi",IF(AA6&lt;8,0,200-ROUND(INT((Z6-AB$2)*86400+29)/60,0)*2),IF(AA6&lt;7,0,200-ROUND(INT((Z6-AB$3)*86400+29)/60,0)*2))))</f>
        <v>182</v>
      </c>
    </row>
    <row r="7" spans="1:28" s="22" customFormat="1" ht="12.75">
      <c r="A7" s="16">
        <v>3</v>
      </c>
      <c r="B7" s="117" t="s">
        <v>27</v>
      </c>
      <c r="C7" s="16" t="s">
        <v>16</v>
      </c>
      <c r="D7" s="202" t="s">
        <v>65</v>
      </c>
      <c r="E7" s="203">
        <f t="shared" si="0"/>
        <v>231.33333333333334</v>
      </c>
      <c r="F7" s="204">
        <v>22</v>
      </c>
      <c r="G7" s="111">
        <f t="shared" si="1"/>
        <v>22</v>
      </c>
      <c r="H7" s="205">
        <v>1</v>
      </c>
      <c r="I7" s="111">
        <f t="shared" si="2"/>
        <v>5</v>
      </c>
      <c r="J7" s="205">
        <v>28</v>
      </c>
      <c r="K7" s="204">
        <v>0</v>
      </c>
      <c r="L7" s="204">
        <v>0</v>
      </c>
      <c r="M7" s="18">
        <v>1</v>
      </c>
      <c r="N7" s="115">
        <f t="shared" si="3"/>
        <v>23.333333333333332</v>
      </c>
      <c r="O7" s="206">
        <v>28</v>
      </c>
      <c r="P7" s="206">
        <v>0</v>
      </c>
      <c r="Q7" s="206">
        <v>0</v>
      </c>
      <c r="R7" s="18">
        <v>1</v>
      </c>
      <c r="S7" s="115">
        <f t="shared" si="4"/>
        <v>35</v>
      </c>
      <c r="T7" s="205">
        <v>0</v>
      </c>
      <c r="U7" s="204">
        <v>0</v>
      </c>
      <c r="V7" s="115">
        <f t="shared" si="5"/>
        <v>0</v>
      </c>
      <c r="W7" s="204">
        <v>0</v>
      </c>
      <c r="X7" s="204">
        <v>0</v>
      </c>
      <c r="Y7" s="115">
        <f t="shared" si="6"/>
        <v>0</v>
      </c>
      <c r="Z7" s="97">
        <v>0.05877314814814815</v>
      </c>
      <c r="AA7" s="204">
        <v>7</v>
      </c>
      <c r="AB7" s="98">
        <f t="shared" si="7"/>
        <v>146</v>
      </c>
    </row>
    <row r="8" spans="1:28" s="20" customFormat="1" ht="12.75">
      <c r="A8" s="16">
        <v>4</v>
      </c>
      <c r="B8" s="19" t="s">
        <v>66</v>
      </c>
      <c r="C8" s="207" t="s">
        <v>16</v>
      </c>
      <c r="D8" s="208">
        <v>4</v>
      </c>
      <c r="E8" s="110">
        <f t="shared" si="0"/>
        <v>168.66666666666666</v>
      </c>
      <c r="F8" s="21">
        <v>0</v>
      </c>
      <c r="G8" s="113">
        <f t="shared" si="1"/>
        <v>0</v>
      </c>
      <c r="H8" s="112">
        <v>2</v>
      </c>
      <c r="I8" s="113">
        <f t="shared" si="2"/>
        <v>10</v>
      </c>
      <c r="J8" s="112">
        <v>68</v>
      </c>
      <c r="K8" s="21">
        <v>1</v>
      </c>
      <c r="L8" s="21">
        <v>0</v>
      </c>
      <c r="M8" s="114">
        <v>0.8</v>
      </c>
      <c r="N8" s="115">
        <f t="shared" si="3"/>
        <v>44.00000000000001</v>
      </c>
      <c r="O8" s="116">
        <v>35</v>
      </c>
      <c r="P8" s="116">
        <v>1</v>
      </c>
      <c r="Q8" s="116">
        <v>0</v>
      </c>
      <c r="R8" s="114">
        <v>0.8</v>
      </c>
      <c r="S8" s="115">
        <f t="shared" si="4"/>
        <v>33</v>
      </c>
      <c r="T8" s="112">
        <v>60</v>
      </c>
      <c r="U8" s="21">
        <v>1</v>
      </c>
      <c r="V8" s="115">
        <f t="shared" si="5"/>
        <v>38.666666666666664</v>
      </c>
      <c r="W8" s="21">
        <v>90</v>
      </c>
      <c r="X8" s="21">
        <v>2</v>
      </c>
      <c r="Y8" s="115">
        <f t="shared" si="6"/>
        <v>43</v>
      </c>
      <c r="Z8" s="97">
        <v>0.07493055555555556</v>
      </c>
      <c r="AA8" s="21">
        <v>5</v>
      </c>
      <c r="AB8" s="98">
        <f t="shared" si="7"/>
        <v>0</v>
      </c>
    </row>
    <row r="9" spans="1:28" s="22" customFormat="1" ht="12.75">
      <c r="A9" s="16">
        <v>5</v>
      </c>
      <c r="B9" s="117" t="s">
        <v>54</v>
      </c>
      <c r="C9" s="16" t="s">
        <v>16</v>
      </c>
      <c r="D9" s="202">
        <v>5</v>
      </c>
      <c r="E9" s="203">
        <f t="shared" si="0"/>
        <v>126</v>
      </c>
      <c r="F9" s="204">
        <v>24</v>
      </c>
      <c r="G9" s="111">
        <f t="shared" si="1"/>
        <v>24</v>
      </c>
      <c r="H9" s="205">
        <v>2</v>
      </c>
      <c r="I9" s="111">
        <f t="shared" si="2"/>
        <v>10</v>
      </c>
      <c r="J9" s="205">
        <v>0</v>
      </c>
      <c r="K9" s="204">
        <v>0</v>
      </c>
      <c r="L9" s="204">
        <v>0</v>
      </c>
      <c r="M9" s="18">
        <v>0</v>
      </c>
      <c r="N9" s="115">
        <f t="shared" si="3"/>
        <v>0</v>
      </c>
      <c r="O9" s="206">
        <v>0</v>
      </c>
      <c r="P9" s="206">
        <v>0</v>
      </c>
      <c r="Q9" s="206">
        <v>0</v>
      </c>
      <c r="R9" s="18">
        <v>0</v>
      </c>
      <c r="S9" s="115">
        <f t="shared" si="4"/>
        <v>0</v>
      </c>
      <c r="T9" s="205">
        <v>0</v>
      </c>
      <c r="U9" s="204">
        <v>0</v>
      </c>
      <c r="V9" s="115">
        <f t="shared" si="5"/>
        <v>0</v>
      </c>
      <c r="W9" s="204">
        <v>0</v>
      </c>
      <c r="X9" s="204">
        <v>0</v>
      </c>
      <c r="Y9" s="115">
        <f t="shared" si="6"/>
        <v>0</v>
      </c>
      <c r="Z9" s="97">
        <v>0.07770833333333334</v>
      </c>
      <c r="AA9" s="21">
        <v>7</v>
      </c>
      <c r="AB9" s="98">
        <f t="shared" si="7"/>
        <v>92</v>
      </c>
    </row>
    <row r="10" spans="1:28" s="20" customFormat="1" ht="12.75">
      <c r="A10" s="16">
        <v>6</v>
      </c>
      <c r="B10" s="117" t="s">
        <v>53</v>
      </c>
      <c r="C10" s="207" t="s">
        <v>16</v>
      </c>
      <c r="D10" s="208">
        <v>6</v>
      </c>
      <c r="E10" s="110">
        <f t="shared" si="0"/>
        <v>103</v>
      </c>
      <c r="F10" s="21">
        <v>11</v>
      </c>
      <c r="G10" s="113">
        <f t="shared" si="1"/>
        <v>11</v>
      </c>
      <c r="H10" s="112">
        <v>0</v>
      </c>
      <c r="I10" s="113">
        <f t="shared" si="2"/>
        <v>0</v>
      </c>
      <c r="J10" s="112">
        <v>0</v>
      </c>
      <c r="K10" s="21">
        <v>0</v>
      </c>
      <c r="L10" s="21">
        <v>0</v>
      </c>
      <c r="M10" s="114">
        <v>0</v>
      </c>
      <c r="N10" s="115">
        <f t="shared" si="3"/>
        <v>0</v>
      </c>
      <c r="O10" s="116">
        <v>0</v>
      </c>
      <c r="P10" s="116">
        <v>0</v>
      </c>
      <c r="Q10" s="116">
        <v>0</v>
      </c>
      <c r="R10" s="114">
        <v>0</v>
      </c>
      <c r="S10" s="115">
        <f t="shared" si="4"/>
        <v>0</v>
      </c>
      <c r="T10" s="112">
        <v>0</v>
      </c>
      <c r="U10" s="21">
        <v>0</v>
      </c>
      <c r="V10" s="115">
        <f t="shared" si="5"/>
        <v>0</v>
      </c>
      <c r="W10" s="21">
        <v>0</v>
      </c>
      <c r="X10" s="21">
        <v>0</v>
      </c>
      <c r="Y10" s="115">
        <f t="shared" si="6"/>
        <v>0</v>
      </c>
      <c r="Z10" s="97">
        <v>0.07770833333333334</v>
      </c>
      <c r="AA10" s="21">
        <v>7</v>
      </c>
      <c r="AB10" s="98">
        <f t="shared" si="7"/>
        <v>92</v>
      </c>
    </row>
    <row r="11" spans="1:28" s="20" customFormat="1" ht="13.5" thickBot="1">
      <c r="A11" s="17">
        <v>7</v>
      </c>
      <c r="B11" s="25" t="s">
        <v>68</v>
      </c>
      <c r="C11" s="68" t="s">
        <v>16</v>
      </c>
      <c r="D11" s="69">
        <v>7</v>
      </c>
      <c r="E11" s="70">
        <f t="shared" si="0"/>
        <v>70</v>
      </c>
      <c r="F11" s="71">
        <v>25</v>
      </c>
      <c r="G11" s="72">
        <f t="shared" si="1"/>
        <v>25</v>
      </c>
      <c r="H11" s="73">
        <v>0</v>
      </c>
      <c r="I11" s="72">
        <f t="shared" si="2"/>
        <v>0</v>
      </c>
      <c r="J11" s="73">
        <v>35</v>
      </c>
      <c r="K11" s="71">
        <v>1</v>
      </c>
      <c r="L11" s="71">
        <v>0</v>
      </c>
      <c r="M11" s="74">
        <v>0.8</v>
      </c>
      <c r="N11" s="75">
        <f t="shared" si="3"/>
        <v>22.000000000000004</v>
      </c>
      <c r="O11" s="76">
        <v>25</v>
      </c>
      <c r="P11" s="76">
        <v>1</v>
      </c>
      <c r="Q11" s="76">
        <v>0</v>
      </c>
      <c r="R11" s="74">
        <v>0.8</v>
      </c>
      <c r="S11" s="75">
        <f t="shared" si="4"/>
        <v>23</v>
      </c>
      <c r="T11" s="73">
        <v>0</v>
      </c>
      <c r="U11" s="71">
        <v>0</v>
      </c>
      <c r="V11" s="75">
        <f t="shared" si="5"/>
        <v>0</v>
      </c>
      <c r="W11" s="71">
        <v>0</v>
      </c>
      <c r="X11" s="71">
        <v>0</v>
      </c>
      <c r="Y11" s="75">
        <f t="shared" si="6"/>
        <v>0</v>
      </c>
      <c r="Z11" s="77">
        <v>0.05462962962962963</v>
      </c>
      <c r="AA11" s="71">
        <v>6</v>
      </c>
      <c r="AB11" s="78">
        <f t="shared" si="7"/>
        <v>0</v>
      </c>
    </row>
    <row r="12" spans="1:28" s="20" customFormat="1" ht="12.75">
      <c r="A12" s="11"/>
      <c r="B12" s="5"/>
      <c r="C12" s="11"/>
      <c r="D12" s="209"/>
      <c r="E12" s="91"/>
      <c r="G12" s="92"/>
      <c r="H12" s="93"/>
      <c r="I12" s="92"/>
      <c r="J12" s="93"/>
      <c r="M12" s="94"/>
      <c r="N12" s="210"/>
      <c r="O12" s="96"/>
      <c r="P12" s="96"/>
      <c r="Q12" s="96"/>
      <c r="R12" s="94"/>
      <c r="S12" s="210"/>
      <c r="T12" s="93"/>
      <c r="V12" s="210"/>
      <c r="Y12" s="210"/>
      <c r="Z12" s="97"/>
      <c r="AB12" s="98"/>
    </row>
    <row r="13" spans="1:28" s="20" customFormat="1" ht="13.5" thickBot="1">
      <c r="A13" s="12"/>
      <c r="B13" s="13"/>
      <c r="C13" s="12"/>
      <c r="D13" s="211"/>
      <c r="E13" s="144"/>
      <c r="F13" s="145"/>
      <c r="G13" s="147"/>
      <c r="H13" s="146"/>
      <c r="I13" s="147"/>
      <c r="J13" s="146"/>
      <c r="K13" s="145"/>
      <c r="L13" s="145"/>
      <c r="M13" s="148"/>
      <c r="N13" s="212"/>
      <c r="O13" s="149"/>
      <c r="P13" s="149"/>
      <c r="Q13" s="149"/>
      <c r="R13" s="148"/>
      <c r="S13" s="212"/>
      <c r="T13" s="146"/>
      <c r="U13" s="145"/>
      <c r="V13" s="212"/>
      <c r="W13" s="145"/>
      <c r="X13" s="145"/>
      <c r="Y13" s="212"/>
      <c r="Z13" s="77"/>
      <c r="AA13" s="145"/>
      <c r="AB13" s="78"/>
    </row>
    <row r="14" spans="1:28" s="20" customFormat="1" ht="12.75">
      <c r="A14" s="16">
        <v>1</v>
      </c>
      <c r="B14" s="19" t="s">
        <v>25</v>
      </c>
      <c r="C14" s="207" t="s">
        <v>17</v>
      </c>
      <c r="D14" s="202" t="s">
        <v>63</v>
      </c>
      <c r="E14" s="110">
        <f>+AB14+Y14+V14+S14+N14+I14+G14</f>
        <v>660</v>
      </c>
      <c r="F14" s="21">
        <v>66</v>
      </c>
      <c r="G14" s="113">
        <f>+F14</f>
        <v>66</v>
      </c>
      <c r="H14" s="112">
        <v>4</v>
      </c>
      <c r="I14" s="113">
        <f>+H14*5</f>
        <v>20</v>
      </c>
      <c r="J14" s="112">
        <v>132</v>
      </c>
      <c r="K14" s="21">
        <v>0</v>
      </c>
      <c r="L14" s="21">
        <v>0</v>
      </c>
      <c r="M14" s="114">
        <v>1</v>
      </c>
      <c r="N14" s="115">
        <f>+IF(J14="",0,IF(C14="Férfi",IF(K14&gt;5,0,(IF(J14&gt;130,130,J14)-K14*2)/130*100*M14),IF(K14&gt;5,0,(IF(J14&gt;120,120,J14)-K14*2)/120*100*M14)))</f>
        <v>100</v>
      </c>
      <c r="O14" s="116">
        <v>91</v>
      </c>
      <c r="P14" s="116">
        <v>0</v>
      </c>
      <c r="Q14" s="116">
        <v>0</v>
      </c>
      <c r="R14" s="114">
        <v>1</v>
      </c>
      <c r="S14" s="115">
        <f>+IF(O14="",0,IF(C14="Férfi",IF(P14&gt;5,0,(IF(O14&gt;90,90,O14)-P14*2)/90*100*R14),IF(P14&gt;5,0,(IF(O14&gt;80,80,O14)-P14*2)/80*100*R14)))</f>
        <v>100</v>
      </c>
      <c r="T14" s="112">
        <v>170</v>
      </c>
      <c r="U14" s="21">
        <v>0</v>
      </c>
      <c r="V14" s="115">
        <f>+IF(T14="",0,IF(C14="Férfi",IF(U14&gt;5,0,(T14-U14*2)/170*100),IF(U14&gt;5,0,(T14-U14*2)/150*100)))</f>
        <v>100</v>
      </c>
      <c r="W14" s="21">
        <v>230</v>
      </c>
      <c r="X14" s="21">
        <v>0</v>
      </c>
      <c r="Y14" s="115">
        <f>+IF(W14="",0,IF(C14="Férfi",IF(X14&gt;5,0,(W14-X14*2)/230*100),IF(X14&gt;5,0,(W14-X14*2)/200*100)))</f>
        <v>100</v>
      </c>
      <c r="Z14" s="97">
        <v>0.043472222222222225</v>
      </c>
      <c r="AA14" s="21">
        <v>8</v>
      </c>
      <c r="AB14" s="98">
        <f>IF(Z14="",0,IF(IF(C14="Férfi",IF(AA14&lt;8,0,200-ROUND(INT((Z14-AB$2)*86400+29)/60,0)*2),IF(AA14&lt;7,0,200-ROUND(INT((Z14-AB$3)*86400+29)/60,0)*2))&lt;0,0,IF(C14="Férfi",IF(AA14&lt;8,0,200-ROUND(INT((Z14-AB$2)*86400+29)/60,0)*2),IF(AA14&lt;7,0,200-ROUND(INT((Z14-AB$3)*86400+29)/60,0)*2))))</f>
        <v>174</v>
      </c>
    </row>
    <row r="15" spans="1:28" s="20" customFormat="1" ht="12.75">
      <c r="A15" s="16">
        <v>2</v>
      </c>
      <c r="B15" s="19" t="s">
        <v>36</v>
      </c>
      <c r="C15" s="207" t="s">
        <v>17</v>
      </c>
      <c r="D15" s="202" t="s">
        <v>64</v>
      </c>
      <c r="E15" s="110">
        <f>+AB15+Y15+V15+S15+N15+I15+G15</f>
        <v>638.8461538461538</v>
      </c>
      <c r="F15" s="21">
        <v>81</v>
      </c>
      <c r="G15" s="113">
        <f>+F15</f>
        <v>81</v>
      </c>
      <c r="H15" s="112">
        <v>0</v>
      </c>
      <c r="I15" s="113">
        <f>+H15*5</f>
        <v>0</v>
      </c>
      <c r="J15" s="112">
        <v>111</v>
      </c>
      <c r="K15" s="21">
        <v>0</v>
      </c>
      <c r="L15" s="21">
        <v>1</v>
      </c>
      <c r="M15" s="114">
        <v>0.9</v>
      </c>
      <c r="N15" s="115">
        <f>+IF(J15="",0,IF(C15="Férfi",IF(K15&gt;5,0,(IF(J15&gt;130,130,J15)-K15*2)/130*100*M15),IF(K15&gt;5,0,(IF(J15&gt;120,120,J15)-K15*2)/120*100*M15)))</f>
        <v>76.84615384615385</v>
      </c>
      <c r="O15" s="116">
        <v>81</v>
      </c>
      <c r="P15" s="116">
        <v>0</v>
      </c>
      <c r="Q15" s="116">
        <v>1</v>
      </c>
      <c r="R15" s="114">
        <v>0.9</v>
      </c>
      <c r="S15" s="115">
        <f>+IF(O15="",0,IF(C15="Férfi",IF(P15&gt;5,0,(IF(O15&gt;90,90,O15)-P15*2)/90*100*R15),IF(P15&gt;5,0,(IF(O15&gt;80,80,O15)-P15*2)/80*100*R15)))</f>
        <v>81</v>
      </c>
      <c r="T15" s="112">
        <v>170</v>
      </c>
      <c r="U15" s="21">
        <v>0</v>
      </c>
      <c r="V15" s="115">
        <f>+IF(T15="",0,IF(C15="Férfi",IF(U15&gt;5,0,(T15-U15*2)/170*100),IF(U15&gt;5,0,(T15-U15*2)/150*100)))</f>
        <v>100</v>
      </c>
      <c r="W15" s="21">
        <v>230</v>
      </c>
      <c r="X15" s="21">
        <v>0</v>
      </c>
      <c r="Y15" s="115">
        <f>+IF(W15="",0,IF(C15="Férfi",IF(X15&gt;5,0,(W15-X15*2)/230*100),IF(X15&gt;5,0,(W15-X15*2)/200*100)))</f>
        <v>100</v>
      </c>
      <c r="Z15" s="97">
        <v>0.034756944444444444</v>
      </c>
      <c r="AA15" s="21">
        <v>8</v>
      </c>
      <c r="AB15" s="98">
        <f>IF(Z15="",0,IF(IF(C15="Férfi",IF(AA15&lt;8,0,200-ROUND(INT((Z15-AB$2)*86400+29)/60,0)*2),IF(AA15&lt;7,0,200-ROUND(INT((Z15-AB$3)*86400+29)/60,0)*2))&lt;0,0,IF(C15="Férfi",IF(AA15&lt;8,0,200-ROUND(INT((Z15-AB$2)*86400+29)/60,0)*2),IF(AA15&lt;7,0,200-ROUND(INT((Z15-AB$3)*86400+29)/60,0)*2))))</f>
        <v>200</v>
      </c>
    </row>
    <row r="16" spans="1:28" s="20" customFormat="1" ht="12.75">
      <c r="A16" s="16">
        <v>3</v>
      </c>
      <c r="B16" s="117" t="s">
        <v>28</v>
      </c>
      <c r="C16" s="207" t="s">
        <v>17</v>
      </c>
      <c r="D16" s="202" t="s">
        <v>65</v>
      </c>
      <c r="E16" s="110">
        <f>+AB16+Y16+V16+S16+N16+I16+G16</f>
        <v>634.1590923995016</v>
      </c>
      <c r="F16" s="21">
        <v>66</v>
      </c>
      <c r="G16" s="111">
        <f>+F16</f>
        <v>66</v>
      </c>
      <c r="H16" s="112">
        <v>0</v>
      </c>
      <c r="I16" s="113">
        <f>+H16*5</f>
        <v>0</v>
      </c>
      <c r="J16" s="112">
        <v>119</v>
      </c>
      <c r="K16" s="21">
        <v>0</v>
      </c>
      <c r="L16" s="21">
        <v>0</v>
      </c>
      <c r="M16" s="114">
        <v>1</v>
      </c>
      <c r="N16" s="115">
        <f>+IF(J16="",0,IF(C16="Férfi",IF(K16&gt;5,0,(IF(J16&gt;130,130,J16)-K16*2)/130*100*M16),IF(K16&gt;5,0,(IF(J16&gt;120,120,J16)-K16*2)/120*100*M16)))</f>
        <v>91.53846153846153</v>
      </c>
      <c r="O16" s="116">
        <v>87</v>
      </c>
      <c r="P16" s="116">
        <v>0</v>
      </c>
      <c r="Q16" s="116">
        <v>0</v>
      </c>
      <c r="R16" s="114">
        <v>1</v>
      </c>
      <c r="S16" s="115">
        <f>+IF(O16="",0,IF(C16="Férfi",IF(P16&gt;5,0,(IF(O16&gt;90,90,O16)-P16*2)/90*100*R16),IF(P16&gt;5,0,(IF(O16&gt;80,80,O16)-P16*2)/80*100*R16)))</f>
        <v>96.66666666666667</v>
      </c>
      <c r="T16" s="112">
        <v>170</v>
      </c>
      <c r="U16" s="21">
        <v>1</v>
      </c>
      <c r="V16" s="115">
        <f>+IF(T16="",0,IF(C16="Férfi",IF(U16&gt;5,0,(T16-U16*2)/170*100),IF(U16&gt;5,0,(T16-U16*2)/150*100)))</f>
        <v>98.82352941176471</v>
      </c>
      <c r="W16" s="21">
        <v>230</v>
      </c>
      <c r="X16" s="21">
        <v>1</v>
      </c>
      <c r="Y16" s="115">
        <f>+IF(W16="",0,IF(C16="Férfi",IF(X16&gt;5,0,(W16-X16*2)/230*100),IF(X16&gt;5,0,(W16-X16*2)/200*100)))</f>
        <v>99.1304347826087</v>
      </c>
      <c r="Z16" s="97">
        <v>0.040879629629629634</v>
      </c>
      <c r="AA16" s="21">
        <v>8</v>
      </c>
      <c r="AB16" s="98">
        <f>IF(Z16="",0,IF(IF(C16="Férfi",IF(AA16&lt;8,0,200-ROUND(INT((Z16-AB$2)*86400+29)/60,0)*2),IF(AA16&lt;7,0,200-ROUND(INT((Z16-AB$3)*86400+29)/60,0)*2))&lt;0,0,IF(C16="Férfi",IF(AA16&lt;8,0,200-ROUND(INT((Z16-AB$2)*86400+29)/60,0)*2),IF(AA16&lt;7,0,200-ROUND(INT((Z16-AB$3)*86400+29)/60,0)*2))))</f>
        <v>182</v>
      </c>
    </row>
    <row r="17" spans="1:28" s="20" customFormat="1" ht="12.75">
      <c r="A17" s="16">
        <v>4</v>
      </c>
      <c r="B17" s="117" t="s">
        <v>42</v>
      </c>
      <c r="C17" s="207" t="s">
        <v>17</v>
      </c>
      <c r="D17" s="202">
        <v>4</v>
      </c>
      <c r="E17" s="110">
        <f>+AB17+Y17+V17+S17+N17+I17+G17</f>
        <v>610.2650665617417</v>
      </c>
      <c r="F17" s="21">
        <v>62</v>
      </c>
      <c r="G17" s="111">
        <f>+F17</f>
        <v>62</v>
      </c>
      <c r="H17" s="112">
        <v>6</v>
      </c>
      <c r="I17" s="113">
        <f>+H17*5</f>
        <v>30</v>
      </c>
      <c r="J17" s="112">
        <v>90</v>
      </c>
      <c r="K17" s="21">
        <v>0</v>
      </c>
      <c r="L17" s="21">
        <v>2</v>
      </c>
      <c r="M17" s="114">
        <v>0.9</v>
      </c>
      <c r="N17" s="115">
        <f>+IF(J17="",0,IF(C17="Férfi",IF(K17&gt;5,0,(IF(J17&gt;130,130,J17)-K17*2)/130*100*M17),IF(K17&gt;5,0,(IF(J17&gt;120,120,J17)-K17*2)/120*100*M17)))</f>
        <v>62.30769230769231</v>
      </c>
      <c r="O17" s="116">
        <v>75</v>
      </c>
      <c r="P17" s="116">
        <v>0</v>
      </c>
      <c r="Q17" s="116">
        <v>0</v>
      </c>
      <c r="R17" s="114">
        <v>1</v>
      </c>
      <c r="S17" s="115">
        <f>+IF(O17="",0,IF(C17="Férfi",IF(P17&gt;5,0,(IF(O17&gt;90,90,O17)-P17*2)/90*100*R17),IF(P17&gt;5,0,(IF(O17&gt;80,80,O17)-P17*2)/80*100*R17)))</f>
        <v>83.33333333333334</v>
      </c>
      <c r="T17" s="112">
        <v>150</v>
      </c>
      <c r="U17" s="21">
        <v>1</v>
      </c>
      <c r="V17" s="115">
        <f>+IF(T17="",0,IF(C17="Férfi",IF(U17&gt;5,0,(T17-U17*2)/170*100),IF(U17&gt;5,0,(T17-U17*2)/150*100)))</f>
        <v>87.05882352941177</v>
      </c>
      <c r="W17" s="21">
        <v>210</v>
      </c>
      <c r="X17" s="21">
        <v>2</v>
      </c>
      <c r="Y17" s="115">
        <f>+IF(W17="",0,IF(C17="Férfi",IF(X17&gt;5,0,(W17-X17*2)/230*100),IF(X17&gt;5,0,(W17-X17*2)/200*100)))</f>
        <v>89.56521739130436</v>
      </c>
      <c r="Z17" s="97">
        <v>0.03608796296296297</v>
      </c>
      <c r="AA17" s="21">
        <v>8</v>
      </c>
      <c r="AB17" s="98">
        <f>IF(Z17="",0,IF(IF(C17="Férfi",IF(AA17&lt;8,0,200-ROUND(INT((Z17-AB$2)*86400+29)/60,0)*2),IF(AA17&lt;7,0,200-ROUND(INT((Z17-AB$3)*86400+29)/60,0)*2))&lt;0,0,IF(C17="Férfi",IF(AA17&lt;8,0,200-ROUND(INT((Z17-AB$2)*86400+29)/60,0)*2),IF(AA17&lt;7,0,200-ROUND(INT((Z17-AB$3)*86400+29)/60,0)*2))))</f>
        <v>196</v>
      </c>
    </row>
    <row r="18" spans="1:28" s="20" customFormat="1" ht="12.75">
      <c r="A18" s="16">
        <v>5</v>
      </c>
      <c r="B18" s="19" t="s">
        <v>30</v>
      </c>
      <c r="C18" s="207" t="s">
        <v>17</v>
      </c>
      <c r="D18" s="202">
        <v>5</v>
      </c>
      <c r="E18" s="110">
        <f>+AB18+Y18+V18+S18+N18+I18+G18</f>
        <v>591.0131811922093</v>
      </c>
      <c r="F18" s="21">
        <v>34</v>
      </c>
      <c r="G18" s="113">
        <f>+F18</f>
        <v>34</v>
      </c>
      <c r="H18" s="112">
        <v>1</v>
      </c>
      <c r="I18" s="113">
        <f>+H18*5</f>
        <v>5</v>
      </c>
      <c r="J18" s="112">
        <v>125</v>
      </c>
      <c r="K18" s="21">
        <v>0</v>
      </c>
      <c r="L18" s="21">
        <v>0</v>
      </c>
      <c r="M18" s="114">
        <v>1</v>
      </c>
      <c r="N18" s="115">
        <f>+IF(J18="",0,IF(C18="Férfi",IF(K18&gt;5,0,(IF(J18&gt;130,130,J18)-K18*2)/130*100*M18),IF(K18&gt;5,0,(IF(J18&gt;120,120,J18)-K18*2)/120*100*M18)))</f>
        <v>96.15384615384616</v>
      </c>
      <c r="O18" s="116">
        <v>85</v>
      </c>
      <c r="P18" s="116">
        <v>0</v>
      </c>
      <c r="Q18" s="116">
        <v>1</v>
      </c>
      <c r="R18" s="114">
        <v>0.9</v>
      </c>
      <c r="S18" s="115">
        <f>+IF(O18="",0,IF(C18="Férfi",IF(P18&gt;5,0,(IF(O18&gt;90,90,O18)-P18*2)/90*100*R18),IF(P18&gt;5,0,(IF(O18&gt;80,80,O18)-P18*2)/80*100*R18)))</f>
        <v>85</v>
      </c>
      <c r="T18" s="112">
        <v>170</v>
      </c>
      <c r="U18" s="21">
        <v>4</v>
      </c>
      <c r="V18" s="115">
        <f>+IF(T18="",0,IF(C18="Férfi",IF(U18&gt;5,0,(T18-U18*2)/170*100),IF(U18&gt;5,0,(T18-U18*2)/150*100)))</f>
        <v>95.29411764705881</v>
      </c>
      <c r="W18" s="21">
        <v>210</v>
      </c>
      <c r="X18" s="21">
        <v>2</v>
      </c>
      <c r="Y18" s="115">
        <f>+IF(W18="",0,IF(C18="Férfi",IF(X18&gt;5,0,(W18-X18*2)/230*100),IF(X18&gt;5,0,(W18-X18*2)/200*100)))</f>
        <v>89.56521739130436</v>
      </c>
      <c r="Z18" s="97">
        <v>0.03894675925925926</v>
      </c>
      <c r="AA18" s="21">
        <v>8</v>
      </c>
      <c r="AB18" s="98">
        <f>IF(Z18="",0,IF(IF(C18="Férfi",IF(AA18&lt;8,0,200-ROUND(INT((Z18-AB$2)*86400+29)/60,0)*2),IF(AA18&lt;7,0,200-ROUND(INT((Z18-AB$3)*86400+29)/60,0)*2))&lt;0,0,IF(C18="Férfi",IF(AA18&lt;8,0,200-ROUND(INT((Z18-AB$2)*86400+29)/60,0)*2),IF(AA18&lt;7,0,200-ROUND(INT((Z18-AB$3)*86400+29)/60,0)*2))))</f>
        <v>186</v>
      </c>
    </row>
    <row r="19" spans="1:28" s="20" customFormat="1" ht="12.75">
      <c r="A19" s="16">
        <v>6</v>
      </c>
      <c r="B19" s="19" t="s">
        <v>29</v>
      </c>
      <c r="C19" s="207" t="s">
        <v>17</v>
      </c>
      <c r="D19" s="208">
        <v>6</v>
      </c>
      <c r="E19" s="110">
        <f>+AB19+Y19+V19+S19+N19+I19+G19</f>
        <v>551.626204997049</v>
      </c>
      <c r="F19" s="21">
        <v>70</v>
      </c>
      <c r="G19" s="113">
        <f>+F19</f>
        <v>70</v>
      </c>
      <c r="H19" s="112">
        <v>0</v>
      </c>
      <c r="I19" s="113">
        <f>+H19*5</f>
        <v>0</v>
      </c>
      <c r="J19" s="112">
        <v>85</v>
      </c>
      <c r="K19" s="21">
        <v>0</v>
      </c>
      <c r="L19" s="21">
        <v>1</v>
      </c>
      <c r="M19" s="114">
        <v>0.9</v>
      </c>
      <c r="N19" s="115">
        <f>+IF(J19="",0,IF(C19="Férfi",IF(K19&gt;5,0,(IF(J19&gt;130,130,J19)-K19*2)/130*100*M19),IF(K19&gt;5,0,(IF(J19&gt;120,120,J19)-K19*2)/120*100*M19)))</f>
        <v>58.84615384615385</v>
      </c>
      <c r="O19" s="116">
        <v>67</v>
      </c>
      <c r="P19" s="116">
        <v>0</v>
      </c>
      <c r="Q19" s="116">
        <v>1</v>
      </c>
      <c r="R19" s="114">
        <v>0.9</v>
      </c>
      <c r="S19" s="115">
        <f>+IF(O19="",0,IF(C19="Férfi",IF(P19&gt;5,0,(IF(O19&gt;90,90,O19)-P19*2)/90*100*R19),IF(P19&gt;5,0,(IF(O19&gt;80,80,O19)-P19*2)/80*100*R19)))</f>
        <v>67</v>
      </c>
      <c r="T19" s="112">
        <v>140</v>
      </c>
      <c r="U19" s="21">
        <v>3</v>
      </c>
      <c r="V19" s="115">
        <f>+IF(T19="",0,IF(C19="Férfi",IF(U19&gt;5,0,(T19-U19*2)/170*100),IF(U19&gt;5,0,(T19-U19*2)/150*100)))</f>
        <v>78.82352941176471</v>
      </c>
      <c r="W19" s="21">
        <v>200</v>
      </c>
      <c r="X19" s="21">
        <v>0</v>
      </c>
      <c r="Y19" s="115">
        <f>+IF(W19="",0,IF(C19="Férfi",IF(X19&gt;5,0,(W19-X19*2)/230*100),IF(X19&gt;5,0,(W19-X19*2)/200*100)))</f>
        <v>86.95652173913044</v>
      </c>
      <c r="Z19" s="97">
        <v>0.03792824074074074</v>
      </c>
      <c r="AA19" s="21">
        <v>8</v>
      </c>
      <c r="AB19" s="98">
        <f>IF(Z19="",0,IF(IF(C19="Férfi",IF(AA19&lt;8,0,200-ROUND(INT((Z19-AB$2)*86400+29)/60,0)*2),IF(AA19&lt;7,0,200-ROUND(INT((Z19-AB$3)*86400+29)/60,0)*2))&lt;0,0,IF(C19="Férfi",IF(AA19&lt;8,0,200-ROUND(INT((Z19-AB$2)*86400+29)/60,0)*2),IF(AA19&lt;7,0,200-ROUND(INT((Z19-AB$3)*86400+29)/60,0)*2))))</f>
        <v>190</v>
      </c>
    </row>
    <row r="20" spans="1:28" s="20" customFormat="1" ht="12.75">
      <c r="A20" s="16">
        <v>7</v>
      </c>
      <c r="B20" s="19" t="s">
        <v>40</v>
      </c>
      <c r="C20" s="207" t="s">
        <v>17</v>
      </c>
      <c r="D20" s="202">
        <v>7</v>
      </c>
      <c r="E20" s="110">
        <f>+AB20+Y20+V20+S20+N20+I20+G20</f>
        <v>546.1304347826087</v>
      </c>
      <c r="F20" s="21">
        <v>68</v>
      </c>
      <c r="G20" s="113">
        <f>+F20</f>
        <v>68</v>
      </c>
      <c r="H20" s="112">
        <v>2</v>
      </c>
      <c r="I20" s="113">
        <f>+H20*5</f>
        <v>10</v>
      </c>
      <c r="J20" s="112">
        <v>138</v>
      </c>
      <c r="K20" s="21">
        <v>0</v>
      </c>
      <c r="L20" s="21">
        <v>0</v>
      </c>
      <c r="M20" s="114">
        <v>1</v>
      </c>
      <c r="N20" s="115">
        <f>+IF(J20="",0,IF(C20="Férfi",IF(K20&gt;5,0,(IF(J20&gt;130,130,J20)-K20*2)/130*100*M20),IF(K20&gt;5,0,(IF(J20&gt;120,120,J20)-K20*2)/120*100*M20)))</f>
        <v>100</v>
      </c>
      <c r="O20" s="116">
        <v>77</v>
      </c>
      <c r="P20" s="116">
        <v>0</v>
      </c>
      <c r="Q20" s="116">
        <v>1</v>
      </c>
      <c r="R20" s="114">
        <v>0.9</v>
      </c>
      <c r="S20" s="115">
        <f>+IF(O20="",0,IF(C20="Férfi",IF(P20&gt;5,0,(IF(O20&gt;90,90,O20)-P20*2)/90*100*R20),IF(P20&gt;5,0,(IF(O20&gt;80,80,O20)-P20*2)/80*100*R20)))</f>
        <v>77</v>
      </c>
      <c r="T20" s="112">
        <v>0</v>
      </c>
      <c r="U20" s="21">
        <v>0</v>
      </c>
      <c r="V20" s="115">
        <f>+IF(T20="",0,IF(C20="Férfi",IF(U20&gt;5,0,(T20-U20*2)/170*100),IF(U20&gt;5,0,(T20-U20*2)/150*100)))</f>
        <v>0</v>
      </c>
      <c r="W20" s="21">
        <v>230</v>
      </c>
      <c r="X20" s="21">
        <v>1</v>
      </c>
      <c r="Y20" s="115">
        <f>+IF(W20="",0,IF(C20="Férfi",IF(X20&gt;5,0,(W20-X20*2)/230*100),IF(X20&gt;5,0,(W20-X20*2)/200*100)))</f>
        <v>99.1304347826087</v>
      </c>
      <c r="Z20" s="97">
        <v>0.037349537037037035</v>
      </c>
      <c r="AA20" s="21">
        <v>8</v>
      </c>
      <c r="AB20" s="98">
        <f>IF(Z20="",0,IF(IF(C20="Férfi",IF(AA20&lt;8,0,200-ROUND(INT((Z20-AB$2)*86400+29)/60,0)*2),IF(AA20&lt;7,0,200-ROUND(INT((Z20-AB$3)*86400+29)/60,0)*2))&lt;0,0,IF(C20="Férfi",IF(AA20&lt;8,0,200-ROUND(INT((Z20-AB$2)*86400+29)/60,0)*2),IF(AA20&lt;7,0,200-ROUND(INT((Z20-AB$3)*86400+29)/60,0)*2))))</f>
        <v>192</v>
      </c>
    </row>
    <row r="21" spans="1:28" s="20" customFormat="1" ht="12.75">
      <c r="A21" s="16">
        <v>8</v>
      </c>
      <c r="B21" s="117" t="s">
        <v>24</v>
      </c>
      <c r="C21" s="207" t="s">
        <v>17</v>
      </c>
      <c r="D21" s="202">
        <v>8</v>
      </c>
      <c r="E21" s="110">
        <f>+AB21+Y21+V21+S21+N21+I21+G21</f>
        <v>505.6965265481889</v>
      </c>
      <c r="F21" s="21">
        <v>61</v>
      </c>
      <c r="G21" s="111">
        <f>+F21</f>
        <v>61</v>
      </c>
      <c r="H21" s="112">
        <v>2</v>
      </c>
      <c r="I21" s="111">
        <f>+H21*5</f>
        <v>10</v>
      </c>
      <c r="J21" s="112">
        <v>90</v>
      </c>
      <c r="K21" s="21">
        <v>0</v>
      </c>
      <c r="L21" s="21">
        <v>0</v>
      </c>
      <c r="M21" s="114">
        <v>1</v>
      </c>
      <c r="N21" s="115">
        <f>+IF(J21="",0,IF(C21="Férfi",IF(K21&gt;5,0,(IF(J21&gt;130,130,J21)-K21*2)/130*100*M21),IF(K21&gt;5,0,(IF(J21&gt;120,120,J21)-K21*2)/120*100*M21)))</f>
        <v>69.23076923076923</v>
      </c>
      <c r="O21" s="116">
        <v>70</v>
      </c>
      <c r="P21" s="116">
        <v>0</v>
      </c>
      <c r="Q21" s="116">
        <v>0</v>
      </c>
      <c r="R21" s="114">
        <v>1</v>
      </c>
      <c r="S21" s="115">
        <f>+IF(O21="",0,IF(C21="Férfi",IF(P21&gt;5,0,(IF(O21&gt;90,90,O21)-P21*2)/90*100*R21),IF(P21&gt;5,0,(IF(O21&gt;80,80,O21)-P21*2)/80*100*R21)))</f>
        <v>77.77777777777779</v>
      </c>
      <c r="T21" s="112">
        <v>100</v>
      </c>
      <c r="U21" s="21">
        <v>2</v>
      </c>
      <c r="V21" s="115">
        <f>+IF(T21="",0,IF(C21="Férfi",IF(U21&gt;5,0,(T21-U21*2)/170*100),IF(U21&gt;5,0,(T21-U21*2)/150*100)))</f>
        <v>56.470588235294116</v>
      </c>
      <c r="W21" s="21">
        <v>150</v>
      </c>
      <c r="X21" s="21">
        <v>0</v>
      </c>
      <c r="Y21" s="115">
        <f>+IF(W21="",0,IF(C21="Férfi",IF(X21&gt;5,0,(W21-X21*2)/230*100),IF(X21&gt;5,0,(W21-X21*2)/200*100)))</f>
        <v>65.21739130434783</v>
      </c>
      <c r="Z21" s="97">
        <v>0.04612268518518519</v>
      </c>
      <c r="AA21" s="21">
        <v>8</v>
      </c>
      <c r="AB21" s="98">
        <f>IF(Z21="",0,IF(IF(C21="Férfi",IF(AA21&lt;8,0,200-ROUND(INT((Z21-AB$2)*86400+29)/60,0)*2),IF(AA21&lt;7,0,200-ROUND(INT((Z21-AB$3)*86400+29)/60,0)*2))&lt;0,0,IF(C21="Férfi",IF(AA21&lt;8,0,200-ROUND(INT((Z21-AB$2)*86400+29)/60,0)*2),IF(AA21&lt;7,0,200-ROUND(INT((Z21-AB$3)*86400+29)/60,0)*2))))</f>
        <v>166</v>
      </c>
    </row>
    <row r="22" spans="1:28" s="20" customFormat="1" ht="12.75">
      <c r="A22" s="16">
        <v>9</v>
      </c>
      <c r="B22" s="19" t="s">
        <v>39</v>
      </c>
      <c r="C22" s="207" t="s">
        <v>17</v>
      </c>
      <c r="D22" s="202">
        <v>9</v>
      </c>
      <c r="E22" s="110">
        <f>+AB22+Y22+V22+S22+N22+I22+G22</f>
        <v>496.6210899075349</v>
      </c>
      <c r="F22" s="21">
        <v>53</v>
      </c>
      <c r="G22" s="113">
        <f>+F22</f>
        <v>53</v>
      </c>
      <c r="H22" s="112">
        <v>0</v>
      </c>
      <c r="I22" s="113">
        <f>+H22*5</f>
        <v>0</v>
      </c>
      <c r="J22" s="112">
        <v>85</v>
      </c>
      <c r="K22" s="21">
        <v>0</v>
      </c>
      <c r="L22" s="21">
        <v>1</v>
      </c>
      <c r="M22" s="114">
        <v>0.9</v>
      </c>
      <c r="N22" s="115">
        <f>+IF(J22="",0,IF(C22="Férfi",IF(K22&gt;5,0,(IF(J22&gt;130,130,J22)-K22*2)/130*100*M22),IF(K22&gt;5,0,(IF(J22&gt;120,120,J22)-K22*2)/120*100*M22)))</f>
        <v>58.84615384615385</v>
      </c>
      <c r="O22" s="116">
        <v>63</v>
      </c>
      <c r="P22" s="116">
        <v>0</v>
      </c>
      <c r="Q22" s="116">
        <v>2</v>
      </c>
      <c r="R22" s="114">
        <v>0.9</v>
      </c>
      <c r="S22" s="115">
        <f>+IF(O22="",0,IF(C22="Férfi",IF(P22&gt;5,0,(IF(O22&gt;90,90,O22)-P22*2)/90*100*R22),IF(P22&gt;5,0,(IF(O22&gt;80,80,O22)-P22*2)/80*100*R22)))</f>
        <v>63</v>
      </c>
      <c r="T22" s="112">
        <v>140</v>
      </c>
      <c r="U22" s="21">
        <v>5</v>
      </c>
      <c r="V22" s="115">
        <f>+IF(T22="",0,IF(C22="Férfi",IF(U22&gt;5,0,(T22-U22*2)/170*100),IF(U22&gt;5,0,(T22-U22*2)/150*100)))</f>
        <v>76.47058823529412</v>
      </c>
      <c r="W22" s="21">
        <v>210</v>
      </c>
      <c r="X22" s="21">
        <v>0</v>
      </c>
      <c r="Y22" s="115">
        <f>+IF(W22="",0,IF(C22="Férfi",IF(X22&gt;5,0,(W22-X22*2)/230*100),IF(X22&gt;5,0,(W22-X22*2)/200*100)))</f>
        <v>91.30434782608695</v>
      </c>
      <c r="Z22" s="97">
        <v>0.050219907407407414</v>
      </c>
      <c r="AA22" s="21">
        <v>8</v>
      </c>
      <c r="AB22" s="98">
        <f>IF(Z22="",0,IF(IF(C22="Férfi",IF(AA22&lt;8,0,200-ROUND(INT((Z22-AB$2)*86400+29)/60,0)*2),IF(AA22&lt;7,0,200-ROUND(INT((Z22-AB$3)*86400+29)/60,0)*2))&lt;0,0,IF(C22="Férfi",IF(AA22&lt;8,0,200-ROUND(INT((Z22-AB$2)*86400+29)/60,0)*2),IF(AA22&lt;7,0,200-ROUND(INT((Z22-AB$3)*86400+29)/60,0)*2))))</f>
        <v>154</v>
      </c>
    </row>
    <row r="23" spans="1:28" s="20" customFormat="1" ht="12.75">
      <c r="A23" s="16">
        <v>10</v>
      </c>
      <c r="B23" s="117" t="s">
        <v>26</v>
      </c>
      <c r="C23" s="207" t="s">
        <v>17</v>
      </c>
      <c r="D23" s="202">
        <v>10</v>
      </c>
      <c r="E23" s="110">
        <f>+AB23+Y23+V23+S23+N23+I23+G23</f>
        <v>477.81419546636937</v>
      </c>
      <c r="F23" s="21">
        <v>77</v>
      </c>
      <c r="G23" s="111">
        <f>+F23</f>
        <v>77</v>
      </c>
      <c r="H23" s="112">
        <v>5</v>
      </c>
      <c r="I23" s="111">
        <f>+H23*5</f>
        <v>25</v>
      </c>
      <c r="J23" s="112">
        <v>128</v>
      </c>
      <c r="K23" s="21">
        <v>0</v>
      </c>
      <c r="L23" s="21">
        <v>0</v>
      </c>
      <c r="M23" s="114">
        <v>1</v>
      </c>
      <c r="N23" s="115">
        <f>+IF(J23="",0,IF(C23="Férfi",IF(K23&gt;5,0,(IF(J23&gt;130,130,J23)-K23*2)/130*100*M23),IF(K23&gt;5,0,(IF(J23&gt;120,120,J23)-K23*2)/120*100*M23)))</f>
        <v>98.46153846153847</v>
      </c>
      <c r="O23" s="116">
        <v>90</v>
      </c>
      <c r="P23" s="116">
        <v>1</v>
      </c>
      <c r="Q23" s="116">
        <v>1</v>
      </c>
      <c r="R23" s="114">
        <v>0.8</v>
      </c>
      <c r="S23" s="115">
        <f>+IF(O23="",0,IF(C23="Férfi",IF(P23&gt;5,0,(IF(O23&gt;90,90,O23)-P23*2)/90*100*R23),IF(P23&gt;5,0,(IF(O23&gt;80,80,O23)-P23*2)/80*100*R23)))</f>
        <v>78.22222222222223</v>
      </c>
      <c r="T23" s="112">
        <v>170</v>
      </c>
      <c r="U23" s="21">
        <v>0</v>
      </c>
      <c r="V23" s="115">
        <f>+IF(T23="",0,IF(C23="Férfi",IF(U23&gt;5,0,(T23-U23*2)/170*100),IF(U23&gt;5,0,(T23-U23*2)/150*100)))</f>
        <v>100</v>
      </c>
      <c r="W23" s="21">
        <v>230</v>
      </c>
      <c r="X23" s="21">
        <v>1</v>
      </c>
      <c r="Y23" s="115">
        <f>+IF(W23="",0,IF(C23="Férfi",IF(X23&gt;5,0,(W23-X23*2)/230*100),IF(X23&gt;5,0,(W23-X23*2)/200*100)))</f>
        <v>99.1304347826087</v>
      </c>
      <c r="Z23" s="97">
        <v>0</v>
      </c>
      <c r="AA23" s="21">
        <v>0</v>
      </c>
      <c r="AB23" s="98">
        <f>IF(Z23="",0,IF(IF(C23="Férfi",IF(AA23&lt;8,0,200-ROUND(INT((Z23-AB$2)*86400+29)/60,0)*2),IF(AA23&lt;7,0,200-ROUND(INT((Z23-AB$3)*86400+29)/60,0)*2))&lt;0,0,IF(C23="Férfi",IF(AA23&lt;8,0,200-ROUND(INT((Z23-AB$2)*86400+29)/60,0)*2),IF(AA23&lt;7,0,200-ROUND(INT((Z23-AB$3)*86400+29)/60,0)*2))))</f>
        <v>0</v>
      </c>
    </row>
    <row r="24" spans="1:28" s="20" customFormat="1" ht="12.75">
      <c r="A24" s="16">
        <v>11</v>
      </c>
      <c r="B24" s="19" t="s">
        <v>32</v>
      </c>
      <c r="C24" s="16" t="s">
        <v>17</v>
      </c>
      <c r="D24" s="202">
        <v>11</v>
      </c>
      <c r="E24" s="203">
        <f>+AB24+Y24+V24+S24+N24+I24+G24</f>
        <v>450.5477080464293</v>
      </c>
      <c r="F24" s="204">
        <v>54</v>
      </c>
      <c r="G24" s="111">
        <f>+F24</f>
        <v>54</v>
      </c>
      <c r="H24" s="205">
        <v>2</v>
      </c>
      <c r="I24" s="111">
        <f>+H24*5</f>
        <v>10</v>
      </c>
      <c r="J24" s="205">
        <v>97</v>
      </c>
      <c r="K24" s="204">
        <v>0</v>
      </c>
      <c r="L24" s="204">
        <v>1</v>
      </c>
      <c r="M24" s="18">
        <v>0.9</v>
      </c>
      <c r="N24" s="115">
        <f>+IF(J24="",0,IF(C24="Férfi",IF(K24&gt;5,0,(IF(J24&gt;130,130,J24)-K24*2)/130*100*M24),IF(K24&gt;5,0,(IF(J24&gt;120,120,J24)-K24*2)/120*100*M24)))</f>
        <v>67.15384615384616</v>
      </c>
      <c r="O24" s="206">
        <v>65</v>
      </c>
      <c r="P24" s="206">
        <v>0</v>
      </c>
      <c r="Q24" s="206">
        <v>2</v>
      </c>
      <c r="R24" s="18">
        <v>0.9</v>
      </c>
      <c r="S24" s="115">
        <f>+IF(O24="",0,IF(C24="Férfi",IF(P24&gt;5,0,(IF(O24&gt;90,90,O24)-P24*2)/90*100*R24),IF(P24&gt;5,0,(IF(O24&gt;80,80,O24)-P24*2)/80*100*R24)))</f>
        <v>65</v>
      </c>
      <c r="T24" s="205">
        <v>110</v>
      </c>
      <c r="U24" s="204">
        <v>3</v>
      </c>
      <c r="V24" s="115">
        <f>+IF(T24="",0,IF(C24="Férfi",IF(U24&gt;5,0,(T24-U24*2)/170*100),IF(U24&gt;5,0,(T24-U24*2)/150*100)))</f>
        <v>61.1764705882353</v>
      </c>
      <c r="W24" s="204">
        <v>150</v>
      </c>
      <c r="X24" s="204">
        <v>0</v>
      </c>
      <c r="Y24" s="115">
        <f>+IF(W24="",0,IF(C24="Férfi",IF(X24&gt;5,0,(W24-X24*2)/230*100),IF(X24&gt;5,0,(W24-X24*2)/200*100)))</f>
        <v>65.21739130434783</v>
      </c>
      <c r="Z24" s="97">
        <v>0.0596412037037037</v>
      </c>
      <c r="AA24" s="204">
        <v>8</v>
      </c>
      <c r="AB24" s="98">
        <f>IF(Z24="",0,IF(IF(C24="Férfi",IF(AA24&lt;8,0,200-ROUND(INT((Z24-AB$2)*86400+29)/60,0)*2),IF(AA24&lt;7,0,200-ROUND(INT((Z24-AB$3)*86400+29)/60,0)*2))&lt;0,0,IF(C24="Férfi",IF(AA24&lt;8,0,200-ROUND(INT((Z24-AB$2)*86400+29)/60,0)*2),IF(AA24&lt;7,0,200-ROUND(INT((Z24-AB$3)*86400+29)/60,0)*2))))</f>
        <v>128</v>
      </c>
    </row>
    <row r="25" spans="1:28" s="22" customFormat="1" ht="12.75">
      <c r="A25" s="16">
        <v>12</v>
      </c>
      <c r="B25" s="19" t="s">
        <v>74</v>
      </c>
      <c r="C25" s="16" t="s">
        <v>17</v>
      </c>
      <c r="D25" s="202">
        <v>12</v>
      </c>
      <c r="E25" s="203">
        <f>+AB25+Y25+V25+S25+N25+I25+G25</f>
        <v>434.41432225063943</v>
      </c>
      <c r="F25" s="204">
        <v>36</v>
      </c>
      <c r="G25" s="111">
        <f>+F25</f>
        <v>36</v>
      </c>
      <c r="H25" s="205">
        <v>4</v>
      </c>
      <c r="I25" s="111">
        <f>+H25*5</f>
        <v>20</v>
      </c>
      <c r="J25" s="205">
        <v>91</v>
      </c>
      <c r="K25" s="204">
        <v>0</v>
      </c>
      <c r="L25" s="204">
        <v>0</v>
      </c>
      <c r="M25" s="18">
        <v>1</v>
      </c>
      <c r="N25" s="115">
        <f>+IF(J25="",0,IF(C25="Férfi",IF(K25&gt;5,0,(IF(J25&gt;130,130,J25)-K25*2)/130*100*M25),IF(K25&gt;5,0,(IF(J25&gt;120,120,J25)-K25*2)/120*100*M25)))</f>
        <v>70</v>
      </c>
      <c r="O25" s="206">
        <v>66</v>
      </c>
      <c r="P25" s="206">
        <v>0</v>
      </c>
      <c r="Q25" s="206">
        <v>1</v>
      </c>
      <c r="R25" s="18">
        <v>0.9</v>
      </c>
      <c r="S25" s="115">
        <f>+IF(O25="",0,IF(C25="Férfi",IF(P25&gt;5,0,(IF(O25&gt;90,90,O25)-P25*2)/90*100*R25),IF(P25&gt;5,0,(IF(O25&gt;80,80,O25)-P25*2)/80*100*R25)))</f>
        <v>66</v>
      </c>
      <c r="T25" s="205">
        <v>120</v>
      </c>
      <c r="U25" s="204">
        <v>0</v>
      </c>
      <c r="V25" s="115">
        <f>+IF(T25="",0,IF(C25="Férfi",IF(U25&gt;5,0,(T25-U25*2)/170*100),IF(U25&gt;5,0,(T25-U25*2)/150*100)))</f>
        <v>70.58823529411765</v>
      </c>
      <c r="W25" s="204">
        <v>160</v>
      </c>
      <c r="X25" s="204">
        <v>2</v>
      </c>
      <c r="Y25" s="115">
        <f>+IF(W25="",0,IF(C25="Férfi",IF(X25&gt;5,0,(W25-X25*2)/230*100),IF(X25&gt;5,0,(W25-X25*2)/200*100)))</f>
        <v>67.82608695652173</v>
      </c>
      <c r="Z25" s="97">
        <v>0.06796296296296296</v>
      </c>
      <c r="AA25" s="204">
        <v>8</v>
      </c>
      <c r="AB25" s="98">
        <f>IF(Z25="",0,IF(IF(C25="Férfi",IF(AA25&lt;8,0,200-ROUND(INT((Z25-AB$2)*86400+29)/60,0)*2),IF(AA25&lt;7,0,200-ROUND(INT((Z25-AB$3)*86400+29)/60,0)*2))&lt;0,0,IF(C25="Férfi",IF(AA25&lt;8,0,200-ROUND(INT((Z25-AB$2)*86400+29)/60,0)*2),IF(AA25&lt;7,0,200-ROUND(INT((Z25-AB$3)*86400+29)/60,0)*2))))</f>
        <v>104</v>
      </c>
    </row>
    <row r="26" spans="1:28" s="22" customFormat="1" ht="12.75">
      <c r="A26" s="16">
        <v>13</v>
      </c>
      <c r="B26" s="19" t="s">
        <v>72</v>
      </c>
      <c r="C26" s="16" t="s">
        <v>17</v>
      </c>
      <c r="D26" s="202">
        <v>13</v>
      </c>
      <c r="E26" s="203">
        <f>+AB26+Y26+V26+S26+N26+I26+G26</f>
        <v>379.616586880014</v>
      </c>
      <c r="F26" s="204">
        <v>36</v>
      </c>
      <c r="G26" s="111">
        <f>+F26</f>
        <v>36</v>
      </c>
      <c r="H26" s="205">
        <v>1</v>
      </c>
      <c r="I26" s="111">
        <f>+H26*5</f>
        <v>5</v>
      </c>
      <c r="J26" s="205">
        <v>103</v>
      </c>
      <c r="K26" s="204">
        <v>0</v>
      </c>
      <c r="L26" s="204">
        <v>2</v>
      </c>
      <c r="M26" s="18">
        <v>0.9</v>
      </c>
      <c r="N26" s="115">
        <f>+IF(J26="",0,IF(C26="Férfi",IF(K26&gt;5,0,(IF(J26&gt;130,130,J26)-K26*2)/130*100*M26),IF(K26&gt;5,0,(IF(J26&gt;120,120,J26)-K26*2)/120*100*M26)))</f>
        <v>71.3076923076923</v>
      </c>
      <c r="O26" s="206">
        <v>70</v>
      </c>
      <c r="P26" s="206">
        <v>1</v>
      </c>
      <c r="Q26" s="206">
        <v>2</v>
      </c>
      <c r="R26" s="18">
        <v>0.8</v>
      </c>
      <c r="S26" s="115">
        <f>+IF(O26="",0,IF(C26="Férfi",IF(P26&gt;5,0,(IF(O26&gt;90,90,O26)-P26*2)/90*100*R26),IF(P26&gt;5,0,(IF(O26&gt;80,80,O26)-P26*2)/80*100*R26)))</f>
        <v>60.44444444444445</v>
      </c>
      <c r="T26" s="205">
        <v>100</v>
      </c>
      <c r="U26" s="204">
        <v>1</v>
      </c>
      <c r="V26" s="115">
        <f>+IF(T26="",0,IF(C26="Férfi",IF(U26&gt;5,0,(T26-U26*2)/170*100),IF(U26&gt;5,0,(T26-U26*2)/150*100)))</f>
        <v>57.647058823529406</v>
      </c>
      <c r="W26" s="204">
        <v>150</v>
      </c>
      <c r="X26" s="204">
        <v>0</v>
      </c>
      <c r="Y26" s="115">
        <f>+IF(W26="",0,IF(C26="Férfi",IF(X26&gt;5,0,(W26-X26*2)/230*100),IF(X26&gt;5,0,(W26-X26*2)/200*100)))</f>
        <v>65.21739130434783</v>
      </c>
      <c r="Z26" s="97">
        <v>0.07489583333333333</v>
      </c>
      <c r="AA26" s="204">
        <v>8</v>
      </c>
      <c r="AB26" s="98">
        <f>IF(Z26="",0,IF(IF(C26="Férfi",IF(AA26&lt;8,0,200-ROUND(INT((Z26-AB$2)*86400+29)/60,0)*2),IF(AA26&lt;7,0,200-ROUND(INT((Z26-AB$3)*86400+29)/60,0)*2))&lt;0,0,IF(C26="Férfi",IF(AA26&lt;8,0,200-ROUND(INT((Z26-AB$2)*86400+29)/60,0)*2),IF(AA26&lt;7,0,200-ROUND(INT((Z26-AB$3)*86400+29)/60,0)*2))))</f>
        <v>84</v>
      </c>
    </row>
    <row r="27" spans="1:28" s="20" customFormat="1" ht="12.75">
      <c r="A27" s="16">
        <v>14</v>
      </c>
      <c r="B27" s="19" t="s">
        <v>69</v>
      </c>
      <c r="C27" s="207" t="s">
        <v>17</v>
      </c>
      <c r="D27" s="202">
        <v>14</v>
      </c>
      <c r="E27" s="110">
        <f>+AB27+Y27+V27+S27+N27+I27+G27</f>
        <v>294.48455636435176</v>
      </c>
      <c r="F27" s="21">
        <v>7</v>
      </c>
      <c r="G27" s="113">
        <f>+F27</f>
        <v>7</v>
      </c>
      <c r="H27" s="112">
        <v>1</v>
      </c>
      <c r="I27" s="113">
        <f>+H27*5</f>
        <v>5</v>
      </c>
      <c r="J27" s="112">
        <v>83</v>
      </c>
      <c r="K27" s="21">
        <v>0</v>
      </c>
      <c r="L27" s="21">
        <v>2</v>
      </c>
      <c r="M27" s="114">
        <v>0.9</v>
      </c>
      <c r="N27" s="115">
        <f>+IF(J27="",0,IF(C27="Férfi",IF(K27&gt;5,0,(IF(J27&gt;130,130,J27)-K27*2)/130*100*M27),IF(K27&gt;5,0,(IF(J27&gt;120,120,J27)-K27*2)/120*100*M27)))</f>
        <v>57.46153846153846</v>
      </c>
      <c r="O27" s="116">
        <v>64</v>
      </c>
      <c r="P27" s="116">
        <v>0</v>
      </c>
      <c r="Q27" s="116">
        <v>2</v>
      </c>
      <c r="R27" s="114">
        <v>0.9</v>
      </c>
      <c r="S27" s="115">
        <f>+IF(O27="",0,IF(C27="Férfi",IF(P27&gt;5,0,(IF(O27&gt;90,90,O27)-P27*2)/90*100*R27),IF(P27&gt;5,0,(IF(O27&gt;80,80,O27)-P27*2)/80*100*R27)))</f>
        <v>64</v>
      </c>
      <c r="T27" s="112">
        <v>130</v>
      </c>
      <c r="U27" s="21">
        <v>5</v>
      </c>
      <c r="V27" s="115">
        <f>+IF(T27="",0,IF(C27="Férfi",IF(U27&gt;5,0,(T27-U27*2)/170*100),IF(U27&gt;5,0,(T27-U27*2)/150*100)))</f>
        <v>70.58823529411765</v>
      </c>
      <c r="W27" s="21">
        <v>210</v>
      </c>
      <c r="X27" s="21">
        <v>1</v>
      </c>
      <c r="Y27" s="115">
        <f>+IF(W27="",0,IF(C27="Férfi",IF(X27&gt;5,0,(W27-X27*2)/230*100),IF(X27&gt;5,0,(W27-X27*2)/200*100)))</f>
        <v>90.43478260869566</v>
      </c>
      <c r="Z27" s="97">
        <v>0.090625</v>
      </c>
      <c r="AA27" s="21">
        <v>3</v>
      </c>
      <c r="AB27" s="98">
        <f>IF(Z27="",0,IF(IF(C27="Férfi",IF(AA27&lt;8,0,200-ROUND(INT((Z27-AB$2)*86400+29)/60,0)*2),IF(AA27&lt;7,0,200-ROUND(INT((Z27-AB$3)*86400+29)/60,0)*2))&lt;0,0,IF(C27="Férfi",IF(AA27&lt;8,0,200-ROUND(INT((Z27-AB$2)*86400+29)/60,0)*2),IF(AA27&lt;7,0,200-ROUND(INT((Z27-AB$3)*86400+29)/60,0)*2))))</f>
        <v>0</v>
      </c>
    </row>
    <row r="28" spans="1:28" s="22" customFormat="1" ht="12.75">
      <c r="A28" s="16">
        <v>15</v>
      </c>
      <c r="B28" s="19" t="s">
        <v>23</v>
      </c>
      <c r="C28" s="16" t="s">
        <v>17</v>
      </c>
      <c r="D28" s="202">
        <v>15</v>
      </c>
      <c r="E28" s="203">
        <f>+AB28+Y28+V28+S28+N28+I28+G28</f>
        <v>251.3558921896518</v>
      </c>
      <c r="F28" s="204">
        <v>53</v>
      </c>
      <c r="G28" s="111">
        <f>+F28</f>
        <v>53</v>
      </c>
      <c r="H28" s="205">
        <v>0</v>
      </c>
      <c r="I28" s="111">
        <f>+H28*5</f>
        <v>0</v>
      </c>
      <c r="J28" s="205">
        <v>58</v>
      </c>
      <c r="K28" s="204">
        <v>0</v>
      </c>
      <c r="L28" s="204">
        <v>2</v>
      </c>
      <c r="M28" s="18">
        <v>0.9</v>
      </c>
      <c r="N28" s="115">
        <f>+IF(J28="",0,IF(C28="Férfi",IF(K28&gt;5,0,(IF(J28&gt;130,130,J28)-K28*2)/130*100*M28),IF(K28&gt;5,0,(IF(J28&gt;120,120,J28)-K28*2)/120*100*M28)))</f>
        <v>40.15384615384616</v>
      </c>
      <c r="O28" s="206">
        <v>47</v>
      </c>
      <c r="P28" s="206">
        <v>0</v>
      </c>
      <c r="Q28" s="206">
        <v>1</v>
      </c>
      <c r="R28" s="18">
        <v>0.9</v>
      </c>
      <c r="S28" s="115">
        <f>+IF(O28="",0,IF(C28="Férfi",IF(P28&gt;5,0,(IF(O28&gt;90,90,O28)-P28*2)/90*100*R28),IF(P28&gt;5,0,(IF(O28&gt;80,80,O28)-P28*2)/80*100*R28)))</f>
        <v>47.00000000000001</v>
      </c>
      <c r="T28" s="205">
        <v>100</v>
      </c>
      <c r="U28" s="204">
        <v>5</v>
      </c>
      <c r="V28" s="115">
        <f>+IF(T28="",0,IF(C28="Férfi",IF(U28&gt;5,0,(T28-U28*2)/170*100),IF(U28&gt;5,0,(T28-U28*2)/150*100)))</f>
        <v>52.94117647058824</v>
      </c>
      <c r="W28" s="204">
        <v>140</v>
      </c>
      <c r="X28" s="204">
        <v>3</v>
      </c>
      <c r="Y28" s="115">
        <f>+IF(W28="",0,IF(C28="Férfi",IF(X28&gt;5,0,(W28-X28*2)/230*100),IF(X28&gt;5,0,(W28-X28*2)/200*100)))</f>
        <v>58.26086956521739</v>
      </c>
      <c r="Z28" s="97">
        <v>0.06009259259259259</v>
      </c>
      <c r="AA28" s="204">
        <v>1</v>
      </c>
      <c r="AB28" s="98">
        <f>IF(Z28="",0,IF(IF(C28="Férfi",IF(AA28&lt;8,0,200-ROUND(INT((Z28-AB$2)*86400+29)/60,0)*2),IF(AA28&lt;7,0,200-ROUND(INT((Z28-AB$3)*86400+29)/60,0)*2))&lt;0,0,IF(C28="Férfi",IF(AA28&lt;8,0,200-ROUND(INT((Z28-AB$2)*86400+29)/60,0)*2),IF(AA28&lt;7,0,200-ROUND(INT((Z28-AB$3)*86400+29)/60,0)*2))))</f>
        <v>0</v>
      </c>
    </row>
    <row r="29" spans="1:28" s="22" customFormat="1" ht="12.75">
      <c r="A29" s="16">
        <v>16</v>
      </c>
      <c r="B29" s="26" t="s">
        <v>55</v>
      </c>
      <c r="C29" s="207" t="s">
        <v>17</v>
      </c>
      <c r="D29" s="202">
        <v>16</v>
      </c>
      <c r="E29" s="110">
        <f>+AB29+Y29+V29+S29+N29+I29+G29</f>
        <v>224</v>
      </c>
      <c r="F29" s="21">
        <v>48</v>
      </c>
      <c r="G29" s="113">
        <f>+F29</f>
        <v>48</v>
      </c>
      <c r="H29" s="112">
        <v>2</v>
      </c>
      <c r="I29" s="113">
        <f>+H29*5</f>
        <v>10</v>
      </c>
      <c r="J29" s="112">
        <v>0</v>
      </c>
      <c r="K29" s="21">
        <v>0</v>
      </c>
      <c r="L29" s="21">
        <v>0</v>
      </c>
      <c r="M29" s="114">
        <v>0</v>
      </c>
      <c r="N29" s="115">
        <f>+IF(J29="",0,IF(C29="Férfi",IF(K29&gt;5,0,(IF(J29&gt;130,130,J29)-K29*2)/130*100*M29),IF(K29&gt;5,0,(IF(J29&gt;120,120,J29)-K29*2)/120*100*M29)))</f>
        <v>0</v>
      </c>
      <c r="O29" s="116">
        <v>0</v>
      </c>
      <c r="P29" s="116">
        <v>0</v>
      </c>
      <c r="Q29" s="116">
        <v>0</v>
      </c>
      <c r="R29" s="114">
        <v>0</v>
      </c>
      <c r="S29" s="115">
        <f>+IF(O29="",0,IF(C29="Férfi",IF(P29&gt;5,0,(IF(O29&gt;90,90,O29)-P29*2)/90*100*R29),IF(P29&gt;5,0,(IF(O29&gt;80,80,O29)-P29*2)/80*100*R29)))</f>
        <v>0</v>
      </c>
      <c r="T29" s="112">
        <v>0</v>
      </c>
      <c r="U29" s="21">
        <v>0</v>
      </c>
      <c r="V29" s="115">
        <f>+IF(T29="",0,IF(C29="Férfi",IF(U29&gt;5,0,(T29-U29*2)/170*100),IF(U29&gt;5,0,(T29-U29*2)/150*100)))</f>
        <v>0</v>
      </c>
      <c r="W29" s="21">
        <v>0</v>
      </c>
      <c r="X29" s="21">
        <v>0</v>
      </c>
      <c r="Y29" s="115">
        <f>+IF(W29="",0,IF(C29="Férfi",IF(X29&gt;5,0,(W29-X29*2)/230*100),IF(X29&gt;5,0,(W29-X29*2)/200*100)))</f>
        <v>0</v>
      </c>
      <c r="Z29" s="97">
        <v>0.046307870370370374</v>
      </c>
      <c r="AA29" s="21">
        <v>8</v>
      </c>
      <c r="AB29" s="98">
        <f>IF(Z29="",0,IF(IF(C29="Férfi",IF(AA29&lt;8,0,200-ROUND(INT((Z29-AB$2)*86400+29)/60,0)*2),IF(AA29&lt;7,0,200-ROUND(INT((Z29-AB$3)*86400+29)/60,0)*2))&lt;0,0,IF(C29="Férfi",IF(AA29&lt;8,0,200-ROUND(INT((Z29-AB$2)*86400+29)/60,0)*2),IF(AA29&lt;7,0,200-ROUND(INT((Z29-AB$3)*86400+29)/60,0)*2))))</f>
        <v>166</v>
      </c>
    </row>
    <row r="30" spans="1:28" s="20" customFormat="1" ht="12.75">
      <c r="A30" s="16">
        <v>17</v>
      </c>
      <c r="B30" s="26" t="s">
        <v>67</v>
      </c>
      <c r="C30" s="207" t="s">
        <v>17</v>
      </c>
      <c r="D30" s="202">
        <v>17</v>
      </c>
      <c r="E30" s="110">
        <f>+AB30+Y30+V30+S30+N30+I30+G30</f>
        <v>198</v>
      </c>
      <c r="F30" s="21">
        <v>29</v>
      </c>
      <c r="G30" s="113">
        <f>+F30</f>
        <v>29</v>
      </c>
      <c r="H30" s="112">
        <v>3</v>
      </c>
      <c r="I30" s="113">
        <f>+H30*5</f>
        <v>15</v>
      </c>
      <c r="J30" s="112">
        <v>0</v>
      </c>
      <c r="K30" s="21">
        <v>0</v>
      </c>
      <c r="L30" s="21">
        <v>0</v>
      </c>
      <c r="M30" s="114">
        <v>0</v>
      </c>
      <c r="N30" s="115">
        <f>+IF(J30="",0,IF(C30="Férfi",IF(K30&gt;5,0,(IF(J30&gt;130,130,J30)-K30*2)/130*100*M30),IF(K30&gt;5,0,(IF(J30&gt;120,120,J30)-K30*2)/120*100*M30)))</f>
        <v>0</v>
      </c>
      <c r="O30" s="116">
        <v>0</v>
      </c>
      <c r="P30" s="116">
        <v>0</v>
      </c>
      <c r="Q30" s="116">
        <v>0</v>
      </c>
      <c r="R30" s="114">
        <v>0</v>
      </c>
      <c r="S30" s="115">
        <f>+IF(O30="",0,IF(C30="Férfi",IF(P30&gt;5,0,(IF(O30&gt;90,90,O30)-P30*2)/90*100*R30),IF(P30&gt;5,0,(IF(O30&gt;80,80,O30)-P30*2)/80*100*R30)))</f>
        <v>0</v>
      </c>
      <c r="T30" s="112">
        <v>0</v>
      </c>
      <c r="U30" s="21">
        <v>0</v>
      </c>
      <c r="V30" s="115">
        <f>+IF(T30="",0,IF(C30="Férfi",IF(U30&gt;5,0,(T30-U30*2)/170*100),IF(U30&gt;5,0,(T30-U30*2)/150*100)))</f>
        <v>0</v>
      </c>
      <c r="W30" s="21">
        <v>0</v>
      </c>
      <c r="X30" s="21">
        <v>0</v>
      </c>
      <c r="Y30" s="115">
        <f>+IF(W30="",0,IF(C30="Férfi",IF(X30&gt;5,0,(W30-X30*2)/230*100),IF(X30&gt;5,0,(W30-X30*2)/200*100)))</f>
        <v>0</v>
      </c>
      <c r="Z30" s="97">
        <v>0.050243055555555555</v>
      </c>
      <c r="AA30" s="21">
        <v>8</v>
      </c>
      <c r="AB30" s="98">
        <f>IF(Z30="",0,IF(IF(C30="Férfi",IF(AA30&lt;8,0,200-ROUND(INT((Z30-AB$2)*86400+29)/60,0)*2),IF(AA30&lt;7,0,200-ROUND(INT((Z30-AB$3)*86400+29)/60,0)*2))&lt;0,0,IF(C30="Férfi",IF(AA30&lt;8,0,200-ROUND(INT((Z30-AB$2)*86400+29)/60,0)*2),IF(AA30&lt;7,0,200-ROUND(INT((Z30-AB$3)*86400+29)/60,0)*2))))</f>
        <v>154</v>
      </c>
    </row>
    <row r="31" spans="1:28" s="20" customFormat="1" ht="12.75">
      <c r="A31" s="16">
        <v>18</v>
      </c>
      <c r="B31" s="26" t="s">
        <v>71</v>
      </c>
      <c r="C31" s="207" t="s">
        <v>17</v>
      </c>
      <c r="D31" s="202">
        <v>18</v>
      </c>
      <c r="E31" s="110">
        <f>+AB31+Y31+V31+S31+N31+I31+G31</f>
        <v>56</v>
      </c>
      <c r="F31" s="21">
        <v>56</v>
      </c>
      <c r="G31" s="111">
        <f>+F31</f>
        <v>56</v>
      </c>
      <c r="H31" s="112">
        <v>0</v>
      </c>
      <c r="I31" s="113">
        <f>+H31*5</f>
        <v>0</v>
      </c>
      <c r="J31" s="112">
        <v>0</v>
      </c>
      <c r="K31" s="21">
        <v>0</v>
      </c>
      <c r="L31" s="21">
        <v>0</v>
      </c>
      <c r="M31" s="114">
        <v>0</v>
      </c>
      <c r="N31" s="115">
        <f>+IF(J31="",0,IF(C31="Férfi",IF(K31&gt;5,0,(IF(J31&gt;130,130,J31)-K31*2)/130*100*M31),IF(K31&gt;5,0,(IF(J31&gt;120,120,J31)-K31*2)/120*100*M31)))</f>
        <v>0</v>
      </c>
      <c r="O31" s="116">
        <v>0</v>
      </c>
      <c r="P31" s="116">
        <v>0</v>
      </c>
      <c r="Q31" s="116">
        <v>0</v>
      </c>
      <c r="R31" s="114">
        <v>0</v>
      </c>
      <c r="S31" s="115">
        <f>+IF(O31="",0,IF(C31="Férfi",IF(P31&gt;5,0,(IF(O31&gt;90,90,O31)-P31*2)/90*100*R31),IF(P31&gt;5,0,(IF(O31&gt;80,80,O31)-P31*2)/80*100*R31)))</f>
        <v>0</v>
      </c>
      <c r="T31" s="112">
        <v>0</v>
      </c>
      <c r="U31" s="21">
        <v>0</v>
      </c>
      <c r="V31" s="115">
        <f>+IF(T31="",0,IF(C31="Férfi",IF(U31&gt;5,0,(T31-U31*2)/170*100),IF(U31&gt;5,0,(T31-U31*2)/150*100)))</f>
        <v>0</v>
      </c>
      <c r="W31" s="21">
        <v>0</v>
      </c>
      <c r="X31" s="21">
        <v>0</v>
      </c>
      <c r="Y31" s="115">
        <f>+IF(W31="",0,IF(C31="Férfi",IF(X31&gt;5,0,(W31-X31*2)/230*100),IF(X31&gt;5,0,(W31-X31*2)/200*100)))</f>
        <v>0</v>
      </c>
      <c r="Z31" s="97">
        <v>0</v>
      </c>
      <c r="AA31" s="21">
        <v>0</v>
      </c>
      <c r="AB31" s="98">
        <f>IF(Z31="",0,IF(IF(C31="Férfi",IF(AA31&lt;8,0,200-ROUND(INT((Z31-AB$2)*86400+29)/60,0)*2),IF(AA31&lt;7,0,200-ROUND(INT((Z31-AB$3)*86400+29)/60,0)*2))&lt;0,0,IF(C31="Férfi",IF(AA31&lt;8,0,200-ROUND(INT((Z31-AB$2)*86400+29)/60,0)*2),IF(AA31&lt;7,0,200-ROUND(INT((Z31-AB$3)*86400+29)/60,0)*2))))</f>
        <v>0</v>
      </c>
    </row>
    <row r="32" spans="1:28" s="20" customFormat="1" ht="12.75">
      <c r="A32" s="16">
        <v>19</v>
      </c>
      <c r="B32" s="213" t="s">
        <v>62</v>
      </c>
      <c r="C32" s="207" t="s">
        <v>17</v>
      </c>
      <c r="D32" s="202">
        <v>19</v>
      </c>
      <c r="E32" s="203">
        <f>+AB32+Y32+V32+S32+N32+I32+G32</f>
        <v>39</v>
      </c>
      <c r="F32" s="204">
        <v>29</v>
      </c>
      <c r="G32" s="111">
        <f>+F32</f>
        <v>29</v>
      </c>
      <c r="H32" s="205">
        <v>2</v>
      </c>
      <c r="I32" s="111">
        <f>+H32*5</f>
        <v>10</v>
      </c>
      <c r="J32" s="205">
        <v>0</v>
      </c>
      <c r="K32" s="204">
        <v>0</v>
      </c>
      <c r="L32" s="204">
        <v>0</v>
      </c>
      <c r="M32" s="18">
        <v>0</v>
      </c>
      <c r="N32" s="115">
        <f>+IF(J32="",0,IF(C32="Férfi",IF(K32&gt;5,0,(IF(J32&gt;130,130,J32)-K32*2)/130*100*M32),IF(K32&gt;5,0,(IF(J32&gt;120,120,J32)-K32*2)/120*100*M32)))</f>
        <v>0</v>
      </c>
      <c r="O32" s="206">
        <v>0</v>
      </c>
      <c r="P32" s="206">
        <v>0</v>
      </c>
      <c r="Q32" s="206">
        <v>0</v>
      </c>
      <c r="R32" s="18">
        <v>0</v>
      </c>
      <c r="S32" s="115">
        <f>+IF(O32="",0,IF(C32="Férfi",IF(P32&gt;5,0,(IF(O32&gt;90,90,O32)-P32*2)/90*100*R32),IF(P32&gt;5,0,(IF(O32&gt;80,80,O32)-P32*2)/80*100*R32)))</f>
        <v>0</v>
      </c>
      <c r="T32" s="205">
        <v>0</v>
      </c>
      <c r="U32" s="204">
        <v>0</v>
      </c>
      <c r="V32" s="115">
        <f>+IF(T32="",0,IF(C32="Férfi",IF(U32&gt;5,0,(T32-U32*2)/170*100),IF(U32&gt;5,0,(T32-U32*2)/150*100)))</f>
        <v>0</v>
      </c>
      <c r="W32" s="204">
        <v>0</v>
      </c>
      <c r="X32" s="204">
        <v>0</v>
      </c>
      <c r="Y32" s="115">
        <f>+IF(W32="",0,IF(C32="Férfi",IF(X32&gt;5,0,(W32-X32*2)/230*100),IF(X32&gt;5,0,(W32-X32*2)/200*100)))</f>
        <v>0</v>
      </c>
      <c r="Z32" s="97">
        <v>0</v>
      </c>
      <c r="AA32" s="204">
        <v>0</v>
      </c>
      <c r="AB32" s="98">
        <f>IF(Z32="",0,IF(IF(C32="Férfi",IF(AA32&lt;8,0,200-ROUND(INT((Z32-AB$2)*86400+29)/60,0)*2),IF(AA32&lt;7,0,200-ROUND(INT((Z32-AB$3)*86400+29)/60,0)*2))&lt;0,0,IF(C32="Férfi",IF(AA32&lt;8,0,200-ROUND(INT((Z32-AB$2)*86400+29)/60,0)*2),IF(AA32&lt;7,0,200-ROUND(INT((Z32-AB$3)*86400+29)/60,0)*2))))</f>
        <v>0</v>
      </c>
    </row>
    <row r="33" spans="1:28" s="22" customFormat="1" ht="12.75">
      <c r="A33" s="16">
        <v>20</v>
      </c>
      <c r="B33" s="26" t="s">
        <v>73</v>
      </c>
      <c r="C33" s="16" t="s">
        <v>17</v>
      </c>
      <c r="D33" s="202">
        <v>20</v>
      </c>
      <c r="E33" s="203">
        <f>+AB33+Y33+V33+S33+N33+I33+G33</f>
        <v>38</v>
      </c>
      <c r="F33" s="204">
        <v>33</v>
      </c>
      <c r="G33" s="111">
        <f>+F33</f>
        <v>33</v>
      </c>
      <c r="H33" s="205">
        <v>1</v>
      </c>
      <c r="I33" s="111">
        <f>+H33*5</f>
        <v>5</v>
      </c>
      <c r="J33" s="205">
        <v>0</v>
      </c>
      <c r="K33" s="204">
        <v>0</v>
      </c>
      <c r="L33" s="204">
        <v>0</v>
      </c>
      <c r="M33" s="18">
        <v>0</v>
      </c>
      <c r="N33" s="115">
        <f>+IF(J33="",0,IF(C33="Férfi",IF(K33&gt;5,0,(IF(J33&gt;130,130,J33)-K33*2)/130*100*M33),IF(K33&gt;5,0,(IF(J33&gt;120,120,J33)-K33*2)/120*100*M33)))</f>
        <v>0</v>
      </c>
      <c r="O33" s="206">
        <v>0</v>
      </c>
      <c r="P33" s="206">
        <v>0</v>
      </c>
      <c r="Q33" s="206">
        <v>0</v>
      </c>
      <c r="R33" s="18">
        <v>0</v>
      </c>
      <c r="S33" s="115">
        <f>+IF(O33="",0,IF(C33="Férfi",IF(P33&gt;5,0,(IF(O33&gt;90,90,O33)-P33*2)/90*100*R33),IF(P33&gt;5,0,(IF(O33&gt;80,80,O33)-P33*2)/80*100*R33)))</f>
        <v>0</v>
      </c>
      <c r="T33" s="205">
        <v>0</v>
      </c>
      <c r="U33" s="204">
        <v>0</v>
      </c>
      <c r="V33" s="115">
        <f>+IF(T33="",0,IF(C33="Férfi",IF(U33&gt;5,0,(T33-U33*2)/170*100),IF(U33&gt;5,0,(T33-U33*2)/150*100)))</f>
        <v>0</v>
      </c>
      <c r="W33" s="204">
        <v>0</v>
      </c>
      <c r="X33" s="204">
        <v>0</v>
      </c>
      <c r="Y33" s="115">
        <f>+IF(W33="",0,IF(C33="Férfi",IF(X33&gt;5,0,(W33-X33*2)/230*100),IF(X33&gt;5,0,(W33-X33*2)/200*100)))</f>
        <v>0</v>
      </c>
      <c r="Z33" s="97">
        <v>0.03466435185185185</v>
      </c>
      <c r="AA33" s="204">
        <v>3</v>
      </c>
      <c r="AB33" s="98">
        <f>IF(Z33="",0,IF(IF(C33="Férfi",IF(AA33&lt;8,0,200-ROUND(INT((Z33-AB$2)*86400+29)/60,0)*2),IF(AA33&lt;7,0,200-ROUND(INT((Z33-AB$3)*86400+29)/60,0)*2))&lt;0,0,IF(C33="Férfi",IF(AA33&lt;8,0,200-ROUND(INT((Z33-AB$2)*86400+29)/60,0)*2),IF(AA33&lt;7,0,200-ROUND(INT((Z33-AB$3)*86400+29)/60,0)*2))))</f>
        <v>0</v>
      </c>
    </row>
    <row r="34" spans="1:28" s="22" customFormat="1" ht="13.5" thickBot="1">
      <c r="A34" s="17">
        <v>21</v>
      </c>
      <c r="B34" s="214" t="s">
        <v>70</v>
      </c>
      <c r="C34" s="17" t="s">
        <v>17</v>
      </c>
      <c r="D34" s="215">
        <v>21</v>
      </c>
      <c r="E34" s="216">
        <f>+AB34+Y34+V34+S34+N34+I34+G34</f>
        <v>20</v>
      </c>
      <c r="F34" s="135">
        <v>0</v>
      </c>
      <c r="G34" s="130">
        <f>+F34</f>
        <v>0</v>
      </c>
      <c r="H34" s="136">
        <v>4</v>
      </c>
      <c r="I34" s="130">
        <f>+H34*5</f>
        <v>20</v>
      </c>
      <c r="J34" s="136">
        <v>0</v>
      </c>
      <c r="K34" s="135">
        <v>0</v>
      </c>
      <c r="L34" s="135">
        <v>0</v>
      </c>
      <c r="M34" s="137">
        <v>0</v>
      </c>
      <c r="N34" s="75">
        <f>+IF(J34="",0,IF(C34="Férfi",IF(K34&gt;5,0,(IF(J34&gt;130,130,J34)-K34*2)/130*100*M34),IF(K34&gt;5,0,(IF(J34&gt;120,120,J34)-K34*2)/120*100*M34)))</f>
        <v>0</v>
      </c>
      <c r="O34" s="138">
        <v>0</v>
      </c>
      <c r="P34" s="138">
        <v>0</v>
      </c>
      <c r="Q34" s="138">
        <v>0</v>
      </c>
      <c r="R34" s="137">
        <v>0</v>
      </c>
      <c r="S34" s="75">
        <f>+IF(O34="",0,IF(C34="Férfi",IF(P34&gt;5,0,(IF(O34&gt;90,90,O34)-P34*2)/90*100*R34),IF(P34&gt;5,0,(IF(O34&gt;80,80,O34)-P34*2)/80*100*R34)))</f>
        <v>0</v>
      </c>
      <c r="T34" s="136">
        <v>0</v>
      </c>
      <c r="U34" s="135">
        <v>0</v>
      </c>
      <c r="V34" s="75">
        <f>+IF(T34="",0,IF(C34="Férfi",IF(U34&gt;5,0,(T34-U34*2)/170*100),IF(U34&gt;5,0,(T34-U34*2)/150*100)))</f>
        <v>0</v>
      </c>
      <c r="W34" s="135">
        <v>0</v>
      </c>
      <c r="X34" s="135">
        <v>0</v>
      </c>
      <c r="Y34" s="75">
        <f>+IF(W34="",0,IF(C34="Férfi",IF(X34&gt;5,0,(W34-X34*2)/230*100),IF(X34&gt;5,0,(W34-X34*2)/200*100)))</f>
        <v>0</v>
      </c>
      <c r="Z34" s="77">
        <v>0</v>
      </c>
      <c r="AA34" s="135">
        <v>0</v>
      </c>
      <c r="AB34" s="78">
        <f>IF(Z34="",0,IF(IF(C34="Férfi",IF(AA34&lt;8,0,200-ROUND(INT((Z34-AB$2)*86400+29)/60,0)*2),IF(AA34&lt;7,0,200-ROUND(INT((Z34-AB$3)*86400+29)/60,0)*2))&lt;0,0,IF(C34="Férfi",IF(AA34&lt;8,0,200-ROUND(INT((Z34-AB$2)*86400+29)/60,0)*2),IF(AA34&lt;7,0,200-ROUND(INT((Z34-AB$3)*86400+29)/60,0)*2))))</f>
        <v>0</v>
      </c>
    </row>
    <row r="35" ht="12.75">
      <c r="A35" s="217"/>
    </row>
    <row r="36" spans="1:26" ht="12.75">
      <c r="A36" s="220" t="s">
        <v>47</v>
      </c>
      <c r="W36" s="221" t="s">
        <v>51</v>
      </c>
      <c r="Z36" s="222"/>
    </row>
    <row r="37" spans="1:26" ht="12.75">
      <c r="A37" s="217" t="s">
        <v>48</v>
      </c>
      <c r="W37" s="170" t="s">
        <v>57</v>
      </c>
      <c r="Z37" s="222"/>
    </row>
    <row r="38" spans="1:26" ht="12.75">
      <c r="A38" s="217" t="s">
        <v>49</v>
      </c>
      <c r="W38" s="170" t="s">
        <v>75</v>
      </c>
      <c r="Z38" s="222"/>
    </row>
    <row r="39" spans="1:26" ht="12.75">
      <c r="A39" s="217" t="s">
        <v>50</v>
      </c>
      <c r="W39" s="170" t="s">
        <v>52</v>
      </c>
      <c r="Z39" s="222"/>
    </row>
    <row r="40" spans="23:26" ht="12.75">
      <c r="W40" s="170" t="s">
        <v>76</v>
      </c>
      <c r="Z40" s="222"/>
    </row>
    <row r="41" spans="1:26" ht="12.75">
      <c r="A41" s="217"/>
      <c r="W41" s="170" t="s">
        <v>22</v>
      </c>
      <c r="Z41" s="222"/>
    </row>
    <row r="42" ht="12.75">
      <c r="W42" s="170" t="s">
        <v>71</v>
      </c>
    </row>
    <row r="43" ht="12.75">
      <c r="W43" s="170" t="s">
        <v>25</v>
      </c>
    </row>
    <row r="44" spans="2:23" ht="12.75">
      <c r="B44" s="19"/>
      <c r="W44" s="170" t="s">
        <v>26</v>
      </c>
    </row>
    <row r="45" ht="12.75">
      <c r="B45" s="19"/>
    </row>
    <row r="46" spans="1:26" ht="12.75">
      <c r="A46" s="217"/>
      <c r="B46" s="117"/>
      <c r="Z46" s="222"/>
    </row>
    <row r="47" spans="1:26" ht="12.75">
      <c r="A47" s="217"/>
      <c r="Z47" s="222"/>
    </row>
    <row r="48" spans="1:26" ht="12.75">
      <c r="A48" s="217"/>
      <c r="B48" s="19"/>
      <c r="Z48" s="222"/>
    </row>
    <row r="49" spans="1:26" ht="12.75">
      <c r="A49" s="217"/>
      <c r="B49" s="117"/>
      <c r="Z49" s="222"/>
    </row>
    <row r="50" spans="1:26" ht="12.75">
      <c r="A50" s="217"/>
      <c r="B50" s="117"/>
      <c r="Z50" s="222"/>
    </row>
    <row r="51" spans="1:26" ht="12.75">
      <c r="A51" s="217"/>
      <c r="Z51" s="222"/>
    </row>
    <row r="52" spans="1:26" ht="12.75">
      <c r="A52" s="217"/>
      <c r="B52" s="19"/>
      <c r="Z52" s="222"/>
    </row>
    <row r="53" spans="1:26" ht="12.75">
      <c r="A53" s="217"/>
      <c r="B53" s="19"/>
      <c r="Z53" s="222"/>
    </row>
    <row r="54" spans="1:26" ht="12.75">
      <c r="A54" s="217"/>
      <c r="B54" s="19"/>
      <c r="Z54" s="222"/>
    </row>
    <row r="55" spans="1:26" ht="12.75">
      <c r="A55" s="217"/>
      <c r="Z55" s="222"/>
    </row>
    <row r="56" spans="1:26" ht="12.75">
      <c r="A56" s="217"/>
      <c r="B56" s="19"/>
      <c r="Z56" s="222"/>
    </row>
    <row r="57" spans="1:26" ht="12.75">
      <c r="A57" s="217"/>
      <c r="B57" s="19"/>
      <c r="Z57" s="222"/>
    </row>
    <row r="58" spans="1:26" ht="12.75">
      <c r="A58" s="217"/>
      <c r="B58" s="19"/>
      <c r="Z58" s="222"/>
    </row>
    <row r="59" spans="1:26" ht="12.75">
      <c r="A59" s="217"/>
      <c r="Z59" s="222"/>
    </row>
    <row r="60" spans="1:26" ht="12.75">
      <c r="A60" s="217"/>
      <c r="B60" s="19"/>
      <c r="Z60" s="222"/>
    </row>
    <row r="61" spans="1:26" ht="12.75">
      <c r="A61" s="217"/>
      <c r="B61" s="19"/>
      <c r="Z61" s="222"/>
    </row>
    <row r="62" spans="1:26" ht="12.75">
      <c r="A62" s="217"/>
      <c r="B62" s="19"/>
      <c r="Z62" s="222"/>
    </row>
    <row r="63" spans="1:26" ht="12.75">
      <c r="A63" s="217"/>
      <c r="Z63" s="222"/>
    </row>
    <row r="64" spans="1:26" ht="12.75">
      <c r="A64" s="217"/>
      <c r="B64" s="19"/>
      <c r="Z64" s="222"/>
    </row>
    <row r="65" spans="1:26" ht="12.75">
      <c r="A65" s="217"/>
      <c r="B65" s="117"/>
      <c r="Z65" s="222"/>
    </row>
    <row r="66" spans="1:26" ht="12.75">
      <c r="A66" s="217"/>
      <c r="B66" s="19"/>
      <c r="Z66" s="222"/>
    </row>
    <row r="67" spans="1:26" ht="12.75">
      <c r="A67" s="217"/>
      <c r="Z67" s="222"/>
    </row>
    <row r="68" spans="2:26" ht="12.75">
      <c r="B68" s="19"/>
      <c r="Z68" s="222"/>
    </row>
    <row r="69" spans="2:26" ht="12.75">
      <c r="B69" s="117"/>
      <c r="Z69" s="222"/>
    </row>
    <row r="70" spans="2:26" ht="12.75">
      <c r="B70" s="117"/>
      <c r="Z70" s="222"/>
    </row>
    <row r="71" ht="12.75">
      <c r="Z71" s="222"/>
    </row>
    <row r="72" spans="2:26" ht="12.75">
      <c r="B72" s="19"/>
      <c r="Z72" s="222"/>
    </row>
    <row r="73" spans="2:26" ht="12.75">
      <c r="B73" s="19"/>
      <c r="Z73" s="222"/>
    </row>
    <row r="74" spans="2:26" ht="12.75">
      <c r="B74" s="117"/>
      <c r="Z74" s="222"/>
    </row>
    <row r="75" ht="12.75">
      <c r="Z75" s="222"/>
    </row>
    <row r="76" spans="1:26" ht="12.75">
      <c r="A76" s="217"/>
      <c r="B76" s="117"/>
      <c r="Z76" s="222"/>
    </row>
    <row r="77" spans="1:26" ht="12.75">
      <c r="A77" s="217"/>
      <c r="B77" s="117"/>
      <c r="Z77" s="222"/>
    </row>
    <row r="78" spans="1:26" ht="12.75">
      <c r="A78" s="217"/>
      <c r="B78" s="19"/>
      <c r="Z78" s="222"/>
    </row>
    <row r="79" spans="1:26" ht="12.75">
      <c r="A79" s="217"/>
      <c r="Z79" s="222"/>
    </row>
    <row r="80" spans="2:26" ht="12.75">
      <c r="B80" s="19"/>
      <c r="Z80" s="222"/>
    </row>
    <row r="81" spans="2:26" ht="12.75">
      <c r="B81" s="19"/>
      <c r="Z81" s="222"/>
    </row>
    <row r="82" spans="2:26" ht="12.75">
      <c r="B82" s="117"/>
      <c r="Z82" s="222"/>
    </row>
    <row r="83" ht="12.75">
      <c r="Z83" s="222"/>
    </row>
    <row r="84" spans="2:26" ht="12.75">
      <c r="B84" s="19"/>
      <c r="Z84" s="222"/>
    </row>
    <row r="85" ht="12.75">
      <c r="Z85" s="222"/>
    </row>
    <row r="86" spans="2:26" ht="12.75">
      <c r="B86" s="19"/>
      <c r="Z86" s="222"/>
    </row>
    <row r="87" spans="2:26" ht="12.75">
      <c r="B87" s="223"/>
      <c r="Z87" s="222"/>
    </row>
    <row r="88" ht="12.75">
      <c r="Z88" s="222"/>
    </row>
    <row r="89" ht="12.75">
      <c r="Z89" s="222"/>
    </row>
    <row r="90" ht="12.75">
      <c r="Z90" s="222"/>
    </row>
    <row r="91" spans="2:26" ht="12.75">
      <c r="B91" s="223"/>
      <c r="Z91" s="222"/>
    </row>
    <row r="92" spans="2:26" ht="12.75">
      <c r="B92" s="223"/>
      <c r="Z92" s="222"/>
    </row>
    <row r="93" spans="2:26" ht="12.75">
      <c r="B93" s="223"/>
      <c r="Z93" s="222"/>
    </row>
    <row r="94" spans="2:26" ht="12.75">
      <c r="B94" s="223"/>
      <c r="Z94" s="222"/>
    </row>
    <row r="95" spans="2:26" ht="12.75">
      <c r="B95" s="223"/>
      <c r="Z95" s="222"/>
    </row>
    <row r="96" spans="2:26" ht="12.75">
      <c r="B96" s="223"/>
      <c r="Z96" s="222"/>
    </row>
    <row r="97" spans="2:26" ht="12.75">
      <c r="B97" s="223"/>
      <c r="Z97" s="222"/>
    </row>
    <row r="98" spans="2:26" ht="12.75">
      <c r="B98" s="223"/>
      <c r="Z98" s="222"/>
    </row>
    <row r="99" spans="2:26" ht="12.75">
      <c r="B99" s="223"/>
      <c r="Z99" s="222"/>
    </row>
    <row r="100" spans="2:26" ht="12.75">
      <c r="B100" s="223"/>
      <c r="Z100" s="222"/>
    </row>
    <row r="101" spans="2:26" ht="12.75">
      <c r="B101" s="223"/>
      <c r="Z101" s="222"/>
    </row>
    <row r="102" spans="2:26" ht="12.75">
      <c r="B102" s="223"/>
      <c r="Z102" s="222"/>
    </row>
    <row r="103" spans="2:26" ht="12.75">
      <c r="B103" s="223"/>
      <c r="Z103" s="222"/>
    </row>
    <row r="104" spans="2:26" ht="12.75">
      <c r="B104" s="223"/>
      <c r="Z104" s="222"/>
    </row>
    <row r="105" spans="2:26" ht="12.75">
      <c r="B105" s="223"/>
      <c r="Z105" s="222"/>
    </row>
    <row r="106" ht="12.75">
      <c r="B106" s="223"/>
    </row>
    <row r="107" ht="12.75">
      <c r="B107" s="223"/>
    </row>
    <row r="108" ht="12.75">
      <c r="B108" s="223"/>
    </row>
    <row r="109" ht="12.75">
      <c r="B109" s="223"/>
    </row>
    <row r="110" ht="12.75">
      <c r="B110" s="223"/>
    </row>
    <row r="111" ht="12.75">
      <c r="B111" s="223"/>
    </row>
    <row r="112" ht="12.75">
      <c r="B112" s="223"/>
    </row>
    <row r="113" ht="12.75">
      <c r="B113" s="223"/>
    </row>
    <row r="114" ht="12.75">
      <c r="B114" s="223"/>
    </row>
    <row r="115" ht="12.75">
      <c r="B115" s="223"/>
    </row>
    <row r="116" ht="12.75">
      <c r="B116" s="223"/>
    </row>
    <row r="117" ht="12.75">
      <c r="B117" s="223"/>
    </row>
    <row r="118" ht="12.75">
      <c r="B118" s="223"/>
    </row>
    <row r="119" ht="12.75">
      <c r="B119" s="223"/>
    </row>
    <row r="120" ht="12.75">
      <c r="B120" s="223"/>
    </row>
    <row r="121" ht="12.75">
      <c r="B121" s="223"/>
    </row>
    <row r="122" ht="12.75">
      <c r="B122" s="223"/>
    </row>
    <row r="123" ht="12.75">
      <c r="B123" s="223"/>
    </row>
    <row r="124" ht="12.75">
      <c r="B124" s="223"/>
    </row>
    <row r="125" ht="12.75">
      <c r="B125" s="223"/>
    </row>
    <row r="126" ht="12.75">
      <c r="B126" s="223"/>
    </row>
    <row r="127" ht="12.75">
      <c r="B127" s="223"/>
    </row>
    <row r="128" ht="12.75">
      <c r="B128" s="223"/>
    </row>
    <row r="129" ht="12.75">
      <c r="B129" s="223"/>
    </row>
    <row r="130" ht="12.75">
      <c r="B130" s="223"/>
    </row>
    <row r="131" ht="12.75">
      <c r="B131" s="223"/>
    </row>
    <row r="132" ht="12.75">
      <c r="B132" s="223"/>
    </row>
    <row r="133" ht="12.75">
      <c r="B133" s="223"/>
    </row>
    <row r="134" ht="12.75">
      <c r="B134" s="223"/>
    </row>
    <row r="135" ht="12.75">
      <c r="B135" s="223"/>
    </row>
    <row r="136" ht="12.75">
      <c r="B136" s="223"/>
    </row>
    <row r="137" ht="12.75">
      <c r="B137" s="223"/>
    </row>
    <row r="138" ht="12.75">
      <c r="B138" s="223"/>
    </row>
    <row r="139" ht="12.75">
      <c r="B139" s="223"/>
    </row>
    <row r="140" ht="12.75">
      <c r="B140" s="223"/>
    </row>
    <row r="141" ht="12.75">
      <c r="B141" s="223"/>
    </row>
    <row r="142" ht="12.75">
      <c r="B142" s="223"/>
    </row>
    <row r="143" ht="12.75">
      <c r="B143" s="223"/>
    </row>
    <row r="144" ht="12.75">
      <c r="B144" s="223"/>
    </row>
    <row r="145" ht="12.75">
      <c r="B145" s="223"/>
    </row>
    <row r="146" ht="12.75">
      <c r="B146" s="223"/>
    </row>
    <row r="147" ht="12.75">
      <c r="B147" s="223"/>
    </row>
    <row r="148" ht="12.75">
      <c r="B148" s="223"/>
    </row>
    <row r="149" ht="12.75">
      <c r="B149" s="223"/>
    </row>
    <row r="150" ht="12.75">
      <c r="B150" s="223"/>
    </row>
    <row r="151" ht="12.75">
      <c r="B151" s="223"/>
    </row>
    <row r="152" ht="12.75">
      <c r="B152" s="223"/>
    </row>
    <row r="153" ht="12.75">
      <c r="B153" s="223"/>
    </row>
    <row r="154" ht="12.75">
      <c r="B154" s="223"/>
    </row>
    <row r="155" ht="12.75">
      <c r="B155" s="223"/>
    </row>
    <row r="156" ht="12.75">
      <c r="B156" s="223"/>
    </row>
    <row r="157" ht="12.75">
      <c r="B157" s="223"/>
    </row>
    <row r="158" ht="12.75">
      <c r="B158" s="223"/>
    </row>
    <row r="159" ht="12.75">
      <c r="B159" s="223"/>
    </row>
    <row r="160" ht="12.75">
      <c r="B160" s="223"/>
    </row>
    <row r="161" ht="12.75">
      <c r="B161" s="223"/>
    </row>
    <row r="162" ht="12.75">
      <c r="B162" s="223"/>
    </row>
    <row r="163" ht="12.75">
      <c r="B163" s="223"/>
    </row>
    <row r="164" ht="12.75">
      <c r="B164" s="223"/>
    </row>
    <row r="165" ht="12.75">
      <c r="B165" s="223"/>
    </row>
    <row r="166" ht="12.75">
      <c r="B166" s="223"/>
    </row>
    <row r="167" ht="12.75">
      <c r="B167" s="223"/>
    </row>
    <row r="168" ht="12.75">
      <c r="B168" s="223"/>
    </row>
    <row r="169" ht="12.75">
      <c r="B169" s="223"/>
    </row>
    <row r="170" ht="12.75">
      <c r="B170" s="223"/>
    </row>
  </sheetData>
  <mergeCells count="37">
    <mergeCell ref="A1:A4"/>
    <mergeCell ref="D1:E2"/>
    <mergeCell ref="D3:D4"/>
    <mergeCell ref="E3:E4"/>
    <mergeCell ref="B1:B4"/>
    <mergeCell ref="C1:C4"/>
    <mergeCell ref="F1:G2"/>
    <mergeCell ref="F3:F4"/>
    <mergeCell ref="G3:G4"/>
    <mergeCell ref="H1:I2"/>
    <mergeCell ref="H3:H4"/>
    <mergeCell ref="I3:I4"/>
    <mergeCell ref="J1:S1"/>
    <mergeCell ref="T1:Y1"/>
    <mergeCell ref="Z1:AB1"/>
    <mergeCell ref="Z2:AA2"/>
    <mergeCell ref="O2:S2"/>
    <mergeCell ref="T2:V2"/>
    <mergeCell ref="W2:Y2"/>
    <mergeCell ref="L3:L4"/>
    <mergeCell ref="M3:M4"/>
    <mergeCell ref="N3:N4"/>
    <mergeCell ref="J2:N2"/>
    <mergeCell ref="J3:J4"/>
    <mergeCell ref="K3:K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AA3"/>
  </mergeCells>
  <printOptions horizontalCentered="1"/>
  <pageMargins left="0.3937007874015748" right="0.3937007874015748" top="1.1811023622047245" bottom="0.984251968503937" header="0.5118110236220472" footer="0.5118110236220472"/>
  <pageSetup fitToHeight="1" fitToWidth="1" horizontalDpi="300" verticalDpi="300" orientation="landscape" paperSize="9" scale="72" r:id="rId1"/>
  <headerFooter alignWithMargins="0">
    <oddHeader>&amp;C&amp;"Arial,Félkövér"&amp;12"GYŐRÖK IMRE"
Nosztalgia Rádiótöbbtusa Emlékverseny 2005
&amp;"Arial,Normál"&amp;10Jászszentlászló, 2005. július 1-3.
Egyéni végleges eredmények listája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O97"/>
  <sheetViews>
    <sheetView workbookViewId="0" topLeftCell="A1">
      <selection activeCell="A1" sqref="A1:A4"/>
    </sheetView>
  </sheetViews>
  <sheetFormatPr defaultColWidth="9.140625" defaultRowHeight="12.75"/>
  <cols>
    <col min="1" max="1" width="12.7109375" style="4" bestFit="1" customWidth="1"/>
    <col min="2" max="2" width="18.7109375" style="0" bestFit="1" customWidth="1"/>
    <col min="3" max="3" width="6.8515625" style="0" customWidth="1"/>
    <col min="4" max="4" width="9.28125" style="0" customWidth="1"/>
    <col min="5" max="5" width="8.7109375" style="0" customWidth="1"/>
    <col min="6" max="6" width="11.00390625" style="4" customWidth="1"/>
    <col min="7" max="7" width="3.8515625" style="0" customWidth="1"/>
    <col min="8" max="8" width="4.8515625" style="0" customWidth="1"/>
    <col min="9" max="9" width="6.421875" style="0" customWidth="1"/>
    <col min="10" max="10" width="4.8515625" style="0" customWidth="1"/>
    <col min="11" max="11" width="5.421875" style="0" customWidth="1"/>
    <col min="12" max="12" width="4.7109375" style="0" customWidth="1"/>
    <col min="13" max="13" width="6.57421875" style="0" customWidth="1"/>
    <col min="14" max="14" width="6.8515625" style="0" customWidth="1"/>
    <col min="15" max="16" width="5.57421875" style="1" customWidth="1"/>
    <col min="17" max="17" width="4.7109375" style="1" customWidth="1"/>
    <col min="18" max="18" width="6.57421875" style="1" customWidth="1"/>
    <col min="19" max="19" width="6.8515625" style="1" customWidth="1"/>
    <col min="20" max="20" width="5.57421875" style="1" customWidth="1"/>
    <col min="21" max="21" width="5.421875" style="0" customWidth="1"/>
    <col min="22" max="22" width="4.7109375" style="0" customWidth="1"/>
    <col min="23" max="23" width="5.57421875" style="0" customWidth="1"/>
    <col min="24" max="24" width="5.421875" style="0" customWidth="1"/>
    <col min="25" max="25" width="4.7109375" style="0" customWidth="1"/>
    <col min="26" max="26" width="5.57421875" style="0" customWidth="1"/>
    <col min="27" max="27" width="8.421875" style="0" customWidth="1"/>
    <col min="28" max="28" width="6.7109375" style="0" customWidth="1"/>
    <col min="29" max="29" width="7.7109375" style="0" customWidth="1"/>
  </cols>
  <sheetData>
    <row r="1" spans="1:29" ht="12.75" customHeight="1">
      <c r="A1" s="50" t="s">
        <v>6</v>
      </c>
      <c r="B1" s="50" t="s">
        <v>5</v>
      </c>
      <c r="C1" s="61" t="s">
        <v>37</v>
      </c>
      <c r="D1" s="61" t="s">
        <v>38</v>
      </c>
      <c r="E1" s="53" t="s">
        <v>44</v>
      </c>
      <c r="F1" s="54"/>
      <c r="G1" s="44" t="s">
        <v>0</v>
      </c>
      <c r="H1" s="45"/>
      <c r="I1" s="48" t="s">
        <v>1</v>
      </c>
      <c r="J1" s="45"/>
      <c r="K1" s="37" t="s">
        <v>2</v>
      </c>
      <c r="L1" s="38"/>
      <c r="M1" s="38"/>
      <c r="N1" s="38"/>
      <c r="O1" s="38"/>
      <c r="P1" s="38"/>
      <c r="Q1" s="38"/>
      <c r="R1" s="38"/>
      <c r="S1" s="38"/>
      <c r="T1" s="39"/>
      <c r="U1" s="37" t="s">
        <v>3</v>
      </c>
      <c r="V1" s="38"/>
      <c r="W1" s="38"/>
      <c r="X1" s="38"/>
      <c r="Y1" s="38"/>
      <c r="Z1" s="39"/>
      <c r="AA1" s="37" t="s">
        <v>4</v>
      </c>
      <c r="AB1" s="38"/>
      <c r="AC1" s="40"/>
    </row>
    <row r="2" spans="1:29" ht="12.75">
      <c r="A2" s="51"/>
      <c r="B2" s="51"/>
      <c r="C2" s="62"/>
      <c r="D2" s="62"/>
      <c r="E2" s="55"/>
      <c r="F2" s="56"/>
      <c r="G2" s="46"/>
      <c r="H2" s="47"/>
      <c r="I2" s="49"/>
      <c r="J2" s="47"/>
      <c r="K2" s="36" t="s">
        <v>14</v>
      </c>
      <c r="L2" s="23"/>
      <c r="M2" s="23"/>
      <c r="N2" s="23"/>
      <c r="O2" s="24"/>
      <c r="P2" s="23" t="s">
        <v>15</v>
      </c>
      <c r="Q2" s="23"/>
      <c r="R2" s="23"/>
      <c r="S2" s="23"/>
      <c r="T2" s="24"/>
      <c r="U2" s="41" t="s">
        <v>14</v>
      </c>
      <c r="V2" s="42"/>
      <c r="W2" s="43"/>
      <c r="X2" s="23" t="s">
        <v>15</v>
      </c>
      <c r="Y2" s="23"/>
      <c r="Z2" s="24"/>
      <c r="AA2" s="31" t="s">
        <v>20</v>
      </c>
      <c r="AB2" s="32"/>
      <c r="AC2" s="7">
        <v>0.034756944444444444</v>
      </c>
    </row>
    <row r="3" spans="1:29" ht="12.75">
      <c r="A3" s="51"/>
      <c r="B3" s="51"/>
      <c r="C3" s="62"/>
      <c r="D3" s="62"/>
      <c r="E3" s="57" t="s">
        <v>46</v>
      </c>
      <c r="F3" s="59" t="s">
        <v>45</v>
      </c>
      <c r="G3" s="27" t="s">
        <v>7</v>
      </c>
      <c r="H3" s="29" t="s">
        <v>9</v>
      </c>
      <c r="I3" s="34" t="s">
        <v>8</v>
      </c>
      <c r="J3" s="29" t="s">
        <v>9</v>
      </c>
      <c r="K3" s="34" t="s">
        <v>10</v>
      </c>
      <c r="L3" s="27" t="s">
        <v>11</v>
      </c>
      <c r="M3" s="27" t="s">
        <v>12</v>
      </c>
      <c r="N3" s="27" t="s">
        <v>13</v>
      </c>
      <c r="O3" s="33" t="s">
        <v>9</v>
      </c>
      <c r="P3" s="27" t="s">
        <v>10</v>
      </c>
      <c r="Q3" s="27" t="s">
        <v>11</v>
      </c>
      <c r="R3" s="27" t="s">
        <v>12</v>
      </c>
      <c r="S3" s="27" t="s">
        <v>13</v>
      </c>
      <c r="T3" s="33" t="s">
        <v>9</v>
      </c>
      <c r="U3" s="34" t="s">
        <v>10</v>
      </c>
      <c r="V3" s="27" t="s">
        <v>11</v>
      </c>
      <c r="W3" s="29" t="s">
        <v>9</v>
      </c>
      <c r="X3" s="27" t="s">
        <v>10</v>
      </c>
      <c r="Y3" s="27" t="s">
        <v>11</v>
      </c>
      <c r="Z3" s="29" t="s">
        <v>9</v>
      </c>
      <c r="AA3" s="31" t="s">
        <v>21</v>
      </c>
      <c r="AB3" s="32"/>
      <c r="AC3" s="9">
        <v>0.040219907407407406</v>
      </c>
    </row>
    <row r="4" spans="1:29" ht="13.5" thickBot="1">
      <c r="A4" s="52"/>
      <c r="B4" s="52"/>
      <c r="C4" s="63"/>
      <c r="D4" s="63"/>
      <c r="E4" s="58"/>
      <c r="F4" s="60"/>
      <c r="G4" s="28"/>
      <c r="H4" s="30"/>
      <c r="I4" s="35"/>
      <c r="J4" s="30"/>
      <c r="K4" s="35"/>
      <c r="L4" s="28"/>
      <c r="M4" s="28"/>
      <c r="N4" s="28"/>
      <c r="O4" s="30"/>
      <c r="P4" s="28"/>
      <c r="Q4" s="28"/>
      <c r="R4" s="28"/>
      <c r="S4" s="28"/>
      <c r="T4" s="30"/>
      <c r="U4" s="35"/>
      <c r="V4" s="28"/>
      <c r="W4" s="30"/>
      <c r="X4" s="28"/>
      <c r="Y4" s="28"/>
      <c r="Z4" s="30"/>
      <c r="AA4" s="6" t="s">
        <v>18</v>
      </c>
      <c r="AB4" s="3" t="s">
        <v>19</v>
      </c>
      <c r="AC4" s="8" t="s">
        <v>9</v>
      </c>
    </row>
    <row r="5" spans="1:29" s="22" customFormat="1" ht="12.75">
      <c r="A5" s="64" t="s">
        <v>59</v>
      </c>
      <c r="B5" s="19" t="s">
        <v>29</v>
      </c>
      <c r="C5" s="64">
        <v>1752.904452751</v>
      </c>
      <c r="D5" s="64" t="s">
        <v>63</v>
      </c>
      <c r="E5" s="120"/>
      <c r="F5" s="121">
        <v>551.626204997049</v>
      </c>
      <c r="G5" s="122">
        <v>70</v>
      </c>
      <c r="H5" s="123">
        <v>70</v>
      </c>
      <c r="I5" s="124">
        <v>0</v>
      </c>
      <c r="J5" s="123">
        <v>0</v>
      </c>
      <c r="K5" s="124">
        <v>85</v>
      </c>
      <c r="L5" s="122">
        <v>0</v>
      </c>
      <c r="M5" s="122">
        <v>1</v>
      </c>
      <c r="N5" s="125">
        <v>0.9</v>
      </c>
      <c r="O5" s="126">
        <v>58.84615384615385</v>
      </c>
      <c r="P5" s="127">
        <v>67</v>
      </c>
      <c r="Q5" s="127">
        <v>0</v>
      </c>
      <c r="R5" s="127">
        <v>1</v>
      </c>
      <c r="S5" s="125">
        <v>0.9</v>
      </c>
      <c r="T5" s="126">
        <v>67</v>
      </c>
      <c r="U5" s="124">
        <v>140</v>
      </c>
      <c r="V5" s="122">
        <v>3</v>
      </c>
      <c r="W5" s="126">
        <v>78.82352941176471</v>
      </c>
      <c r="X5" s="122">
        <v>200</v>
      </c>
      <c r="Y5" s="122">
        <v>0</v>
      </c>
      <c r="Z5" s="126">
        <v>86.95652173913044</v>
      </c>
      <c r="AA5" s="97">
        <v>0.03792824074074074</v>
      </c>
      <c r="AB5" s="122">
        <v>8</v>
      </c>
      <c r="AC5" s="98">
        <v>190</v>
      </c>
    </row>
    <row r="6" spans="1:29" s="22" customFormat="1" ht="12.75">
      <c r="A6" s="89"/>
      <c r="B6" s="19" t="s">
        <v>42</v>
      </c>
      <c r="C6" s="89"/>
      <c r="D6" s="89"/>
      <c r="E6" s="90"/>
      <c r="F6" s="110">
        <v>610.2650665617417</v>
      </c>
      <c r="G6" s="21">
        <v>62</v>
      </c>
      <c r="H6" s="111">
        <v>62</v>
      </c>
      <c r="I6" s="112">
        <v>6</v>
      </c>
      <c r="J6" s="113">
        <v>30</v>
      </c>
      <c r="K6" s="112">
        <v>90</v>
      </c>
      <c r="L6" s="21">
        <v>0</v>
      </c>
      <c r="M6" s="21">
        <v>2</v>
      </c>
      <c r="N6" s="114">
        <v>0.9</v>
      </c>
      <c r="O6" s="115">
        <v>62.30769230769231</v>
      </c>
      <c r="P6" s="116">
        <v>75</v>
      </c>
      <c r="Q6" s="116">
        <v>0</v>
      </c>
      <c r="R6" s="116">
        <v>0</v>
      </c>
      <c r="S6" s="114">
        <v>1</v>
      </c>
      <c r="T6" s="115">
        <v>83.33333333333334</v>
      </c>
      <c r="U6" s="112">
        <v>150</v>
      </c>
      <c r="V6" s="21">
        <v>1</v>
      </c>
      <c r="W6" s="115">
        <v>87.05882352941177</v>
      </c>
      <c r="X6" s="21">
        <v>210</v>
      </c>
      <c r="Y6" s="21">
        <v>2</v>
      </c>
      <c r="Z6" s="115">
        <v>89.56521739130436</v>
      </c>
      <c r="AA6" s="97">
        <v>0.03608796296296297</v>
      </c>
      <c r="AB6" s="21">
        <v>8</v>
      </c>
      <c r="AC6" s="98">
        <v>196</v>
      </c>
    </row>
    <row r="7" spans="1:29" s="22" customFormat="1" ht="13.5" thickBot="1">
      <c r="A7" s="99"/>
      <c r="B7" s="128" t="s">
        <v>30</v>
      </c>
      <c r="C7" s="99"/>
      <c r="D7" s="99"/>
      <c r="E7" s="129"/>
      <c r="F7" s="119">
        <v>591.0131811922093</v>
      </c>
      <c r="G7" s="71">
        <v>34</v>
      </c>
      <c r="H7" s="72">
        <v>34</v>
      </c>
      <c r="I7" s="73">
        <v>1</v>
      </c>
      <c r="J7" s="72">
        <v>5</v>
      </c>
      <c r="K7" s="73">
        <v>125</v>
      </c>
      <c r="L7" s="71">
        <v>0</v>
      </c>
      <c r="M7" s="71">
        <v>0</v>
      </c>
      <c r="N7" s="74">
        <v>1</v>
      </c>
      <c r="O7" s="75">
        <v>96.15384615384616</v>
      </c>
      <c r="P7" s="76">
        <v>85</v>
      </c>
      <c r="Q7" s="76">
        <v>0</v>
      </c>
      <c r="R7" s="76">
        <v>1</v>
      </c>
      <c r="S7" s="74">
        <v>0.9</v>
      </c>
      <c r="T7" s="75">
        <v>85</v>
      </c>
      <c r="U7" s="73">
        <v>170</v>
      </c>
      <c r="V7" s="71">
        <v>4</v>
      </c>
      <c r="W7" s="75">
        <v>95.29411764705881</v>
      </c>
      <c r="X7" s="71">
        <v>210</v>
      </c>
      <c r="Y7" s="71">
        <v>2</v>
      </c>
      <c r="Z7" s="75">
        <v>89.56521739130436</v>
      </c>
      <c r="AA7" s="77">
        <v>0.03894675925925926</v>
      </c>
      <c r="AB7" s="71">
        <v>8</v>
      </c>
      <c r="AC7" s="78">
        <v>186</v>
      </c>
    </row>
    <row r="8" spans="1:29" s="20" customFormat="1" ht="12.75">
      <c r="A8" s="64" t="s">
        <v>60</v>
      </c>
      <c r="B8" s="19" t="s">
        <v>25</v>
      </c>
      <c r="C8" s="64">
        <v>1643.5107220145583</v>
      </c>
      <c r="D8" s="64" t="s">
        <v>64</v>
      </c>
      <c r="E8" s="109"/>
      <c r="F8" s="110">
        <v>660</v>
      </c>
      <c r="G8" s="21">
        <v>66</v>
      </c>
      <c r="H8" s="113">
        <v>66</v>
      </c>
      <c r="I8" s="112">
        <v>4</v>
      </c>
      <c r="J8" s="113">
        <v>20</v>
      </c>
      <c r="K8" s="112">
        <v>132</v>
      </c>
      <c r="L8" s="21">
        <v>0</v>
      </c>
      <c r="M8" s="21">
        <v>0</v>
      </c>
      <c r="N8" s="114">
        <v>1</v>
      </c>
      <c r="O8" s="115">
        <v>100</v>
      </c>
      <c r="P8" s="116">
        <v>91</v>
      </c>
      <c r="Q8" s="116">
        <v>0</v>
      </c>
      <c r="R8" s="116">
        <v>0</v>
      </c>
      <c r="S8" s="114">
        <v>1</v>
      </c>
      <c r="T8" s="115">
        <v>100</v>
      </c>
      <c r="U8" s="112">
        <v>170</v>
      </c>
      <c r="V8" s="21">
        <v>0</v>
      </c>
      <c r="W8" s="115">
        <v>100</v>
      </c>
      <c r="X8" s="21">
        <v>230</v>
      </c>
      <c r="Y8" s="21">
        <v>0</v>
      </c>
      <c r="Z8" s="115">
        <v>100</v>
      </c>
      <c r="AA8" s="97">
        <v>0.043472222222222225</v>
      </c>
      <c r="AB8" s="21">
        <v>8</v>
      </c>
      <c r="AC8" s="98">
        <v>174</v>
      </c>
    </row>
    <row r="9" spans="1:29" s="20" customFormat="1" ht="12.75">
      <c r="A9" s="89"/>
      <c r="B9" s="19" t="s">
        <v>24</v>
      </c>
      <c r="C9" s="89"/>
      <c r="D9" s="89"/>
      <c r="E9" s="109"/>
      <c r="F9" s="110">
        <v>505.6965265481889</v>
      </c>
      <c r="G9" s="21">
        <v>61</v>
      </c>
      <c r="H9" s="111">
        <v>61</v>
      </c>
      <c r="I9" s="112">
        <v>2</v>
      </c>
      <c r="J9" s="111">
        <v>10</v>
      </c>
      <c r="K9" s="112">
        <v>90</v>
      </c>
      <c r="L9" s="21">
        <v>0</v>
      </c>
      <c r="M9" s="21">
        <v>0</v>
      </c>
      <c r="N9" s="114">
        <v>1</v>
      </c>
      <c r="O9" s="115">
        <v>69.23076923076923</v>
      </c>
      <c r="P9" s="116">
        <v>70</v>
      </c>
      <c r="Q9" s="116">
        <v>0</v>
      </c>
      <c r="R9" s="116">
        <v>0</v>
      </c>
      <c r="S9" s="114">
        <v>1</v>
      </c>
      <c r="T9" s="115">
        <v>77.77777777777779</v>
      </c>
      <c r="U9" s="112">
        <v>100</v>
      </c>
      <c r="V9" s="21">
        <v>2</v>
      </c>
      <c r="W9" s="115">
        <v>56.470588235294116</v>
      </c>
      <c r="X9" s="21">
        <v>150</v>
      </c>
      <c r="Y9" s="21">
        <v>0</v>
      </c>
      <c r="Z9" s="115">
        <v>65.21739130434783</v>
      </c>
      <c r="AA9" s="97">
        <v>0.04612268518518519</v>
      </c>
      <c r="AB9" s="21">
        <v>8</v>
      </c>
      <c r="AC9" s="98">
        <v>166</v>
      </c>
    </row>
    <row r="10" spans="1:29" s="20" customFormat="1" ht="13.5" thickBot="1">
      <c r="A10" s="99"/>
      <c r="B10" s="118" t="s">
        <v>26</v>
      </c>
      <c r="C10" s="99"/>
      <c r="D10" s="99"/>
      <c r="E10" s="101"/>
      <c r="F10" s="119">
        <v>477.81419546636937</v>
      </c>
      <c r="G10" s="71">
        <v>77</v>
      </c>
      <c r="H10" s="130">
        <v>77</v>
      </c>
      <c r="I10" s="73">
        <v>5</v>
      </c>
      <c r="J10" s="130">
        <v>25</v>
      </c>
      <c r="K10" s="73">
        <v>128</v>
      </c>
      <c r="L10" s="71">
        <v>0</v>
      </c>
      <c r="M10" s="71">
        <v>0</v>
      </c>
      <c r="N10" s="74">
        <v>1</v>
      </c>
      <c r="O10" s="75">
        <v>98.46153846153847</v>
      </c>
      <c r="P10" s="76">
        <v>90</v>
      </c>
      <c r="Q10" s="76">
        <v>1</v>
      </c>
      <c r="R10" s="76">
        <v>1</v>
      </c>
      <c r="S10" s="74">
        <v>0.8</v>
      </c>
      <c r="T10" s="75">
        <v>78.22222222222223</v>
      </c>
      <c r="U10" s="73">
        <v>170</v>
      </c>
      <c r="V10" s="71">
        <v>0</v>
      </c>
      <c r="W10" s="75">
        <v>100</v>
      </c>
      <c r="X10" s="71">
        <v>230</v>
      </c>
      <c r="Y10" s="71">
        <v>1</v>
      </c>
      <c r="Z10" s="75">
        <v>99.1304347826087</v>
      </c>
      <c r="AA10" s="77">
        <v>0</v>
      </c>
      <c r="AB10" s="71">
        <v>0</v>
      </c>
      <c r="AC10" s="78">
        <v>0</v>
      </c>
    </row>
    <row r="11" spans="1:29" s="20" customFormat="1" ht="12.75">
      <c r="A11" s="64" t="s">
        <v>58</v>
      </c>
      <c r="B11" s="19" t="s">
        <v>28</v>
      </c>
      <c r="C11" s="64">
        <v>1567.4898026100072</v>
      </c>
      <c r="D11" s="64" t="s">
        <v>65</v>
      </c>
      <c r="E11" s="109"/>
      <c r="F11" s="110">
        <v>634.1590923995016</v>
      </c>
      <c r="G11" s="21">
        <v>66</v>
      </c>
      <c r="H11" s="111">
        <v>66</v>
      </c>
      <c r="I11" s="112">
        <v>0</v>
      </c>
      <c r="J11" s="113">
        <v>0</v>
      </c>
      <c r="K11" s="112">
        <v>119</v>
      </c>
      <c r="L11" s="21">
        <v>0</v>
      </c>
      <c r="M11" s="21">
        <v>0</v>
      </c>
      <c r="N11" s="114">
        <v>1</v>
      </c>
      <c r="O11" s="115">
        <v>91.53846153846153</v>
      </c>
      <c r="P11" s="116">
        <v>87</v>
      </c>
      <c r="Q11" s="116">
        <v>0</v>
      </c>
      <c r="R11" s="116">
        <v>0</v>
      </c>
      <c r="S11" s="114">
        <v>1</v>
      </c>
      <c r="T11" s="115">
        <v>96.66666666666667</v>
      </c>
      <c r="U11" s="112">
        <v>170</v>
      </c>
      <c r="V11" s="21">
        <v>1</v>
      </c>
      <c r="W11" s="115">
        <v>98.82352941176471</v>
      </c>
      <c r="X11" s="21">
        <v>230</v>
      </c>
      <c r="Y11" s="21">
        <v>1</v>
      </c>
      <c r="Z11" s="115">
        <v>99.1304347826087</v>
      </c>
      <c r="AA11" s="97">
        <v>0.040879629629629634</v>
      </c>
      <c r="AB11" s="21">
        <v>8</v>
      </c>
      <c r="AC11" s="98">
        <v>182</v>
      </c>
    </row>
    <row r="12" spans="1:29" s="20" customFormat="1" ht="12.75">
      <c r="A12" s="89"/>
      <c r="B12" s="117" t="s">
        <v>36</v>
      </c>
      <c r="C12" s="89"/>
      <c r="D12" s="89"/>
      <c r="E12" s="90"/>
      <c r="F12" s="110">
        <v>638.8461538461538</v>
      </c>
      <c r="G12" s="21">
        <v>81</v>
      </c>
      <c r="H12" s="113">
        <v>81</v>
      </c>
      <c r="I12" s="112">
        <v>0</v>
      </c>
      <c r="J12" s="113">
        <v>0</v>
      </c>
      <c r="K12" s="112">
        <v>111</v>
      </c>
      <c r="L12" s="21">
        <v>0</v>
      </c>
      <c r="M12" s="21">
        <v>1</v>
      </c>
      <c r="N12" s="114">
        <v>0.9</v>
      </c>
      <c r="O12" s="115">
        <v>76.84615384615385</v>
      </c>
      <c r="P12" s="116">
        <v>81</v>
      </c>
      <c r="Q12" s="116">
        <v>0</v>
      </c>
      <c r="R12" s="116">
        <v>1</v>
      </c>
      <c r="S12" s="114">
        <v>0.9</v>
      </c>
      <c r="T12" s="115">
        <v>81</v>
      </c>
      <c r="U12" s="112">
        <v>170</v>
      </c>
      <c r="V12" s="21">
        <v>0</v>
      </c>
      <c r="W12" s="115">
        <v>100</v>
      </c>
      <c r="X12" s="21">
        <v>230</v>
      </c>
      <c r="Y12" s="21">
        <v>0</v>
      </c>
      <c r="Z12" s="115">
        <v>100</v>
      </c>
      <c r="AA12" s="97">
        <v>0.034756944444444444</v>
      </c>
      <c r="AB12" s="21">
        <v>8</v>
      </c>
      <c r="AC12" s="98">
        <v>200</v>
      </c>
    </row>
    <row r="13" spans="1:29" s="20" customFormat="1" ht="13.5" thickBot="1">
      <c r="A13" s="99"/>
      <c r="B13" s="118" t="s">
        <v>69</v>
      </c>
      <c r="C13" s="99"/>
      <c r="D13" s="99"/>
      <c r="E13" s="101"/>
      <c r="F13" s="119">
        <v>294.48455636435176</v>
      </c>
      <c r="G13" s="71">
        <v>7</v>
      </c>
      <c r="H13" s="72">
        <v>7</v>
      </c>
      <c r="I13" s="73">
        <v>1</v>
      </c>
      <c r="J13" s="72">
        <v>5</v>
      </c>
      <c r="K13" s="73">
        <v>83</v>
      </c>
      <c r="L13" s="71">
        <v>0</v>
      </c>
      <c r="M13" s="71">
        <v>2</v>
      </c>
      <c r="N13" s="74">
        <v>0.9</v>
      </c>
      <c r="O13" s="75">
        <v>57.46153846153846</v>
      </c>
      <c r="P13" s="76">
        <v>64</v>
      </c>
      <c r="Q13" s="76">
        <v>0</v>
      </c>
      <c r="R13" s="76">
        <v>2</v>
      </c>
      <c r="S13" s="74">
        <v>0.9</v>
      </c>
      <c r="T13" s="75">
        <v>64</v>
      </c>
      <c r="U13" s="73">
        <v>130</v>
      </c>
      <c r="V13" s="71">
        <v>5</v>
      </c>
      <c r="W13" s="75">
        <v>70.58823529411765</v>
      </c>
      <c r="X13" s="71">
        <v>210</v>
      </c>
      <c r="Y13" s="71">
        <v>1</v>
      </c>
      <c r="Z13" s="75">
        <v>90.43478260869566</v>
      </c>
      <c r="AA13" s="77">
        <v>0.090625</v>
      </c>
      <c r="AB13" s="71">
        <v>3</v>
      </c>
      <c r="AC13" s="78">
        <v>0</v>
      </c>
    </row>
    <row r="14" spans="1:29" s="20" customFormat="1" ht="12.75">
      <c r="A14" s="64" t="s">
        <v>61</v>
      </c>
      <c r="B14" s="19" t="s">
        <v>22</v>
      </c>
      <c r="C14" s="64">
        <v>1315.436881106958</v>
      </c>
      <c r="D14" s="65">
        <v>4</v>
      </c>
      <c r="E14" s="109"/>
      <c r="F14" s="139">
        <v>629.6666666666666</v>
      </c>
      <c r="G14" s="22">
        <v>60</v>
      </c>
      <c r="H14" s="140">
        <v>60</v>
      </c>
      <c r="I14" s="141">
        <v>7</v>
      </c>
      <c r="J14" s="140">
        <v>35</v>
      </c>
      <c r="K14" s="141">
        <v>113</v>
      </c>
      <c r="L14" s="22">
        <v>1</v>
      </c>
      <c r="M14" s="22">
        <v>0</v>
      </c>
      <c r="N14" s="142">
        <v>0.8</v>
      </c>
      <c r="O14" s="95">
        <v>74</v>
      </c>
      <c r="P14" s="143">
        <v>83</v>
      </c>
      <c r="Q14" s="143">
        <v>0</v>
      </c>
      <c r="R14" s="143">
        <v>0</v>
      </c>
      <c r="S14" s="142">
        <v>1</v>
      </c>
      <c r="T14" s="95">
        <v>100</v>
      </c>
      <c r="U14" s="141">
        <v>140</v>
      </c>
      <c r="V14" s="22">
        <v>2</v>
      </c>
      <c r="W14" s="95">
        <v>90.66666666666666</v>
      </c>
      <c r="X14" s="22">
        <v>180</v>
      </c>
      <c r="Y14" s="22">
        <v>2</v>
      </c>
      <c r="Z14" s="95">
        <v>88</v>
      </c>
      <c r="AA14" s="97">
        <v>0.046134259259259264</v>
      </c>
      <c r="AB14" s="22">
        <v>7</v>
      </c>
      <c r="AC14" s="98">
        <v>182</v>
      </c>
    </row>
    <row r="15" spans="1:29" s="20" customFormat="1" ht="12.75">
      <c r="A15" s="89"/>
      <c r="B15" s="19" t="s">
        <v>23</v>
      </c>
      <c r="C15" s="89"/>
      <c r="D15" s="66"/>
      <c r="E15" s="90"/>
      <c r="F15" s="91">
        <v>251.3558921896518</v>
      </c>
      <c r="G15" s="20">
        <v>53</v>
      </c>
      <c r="H15" s="92">
        <v>53</v>
      </c>
      <c r="I15" s="93">
        <v>0</v>
      </c>
      <c r="J15" s="92">
        <v>0</v>
      </c>
      <c r="K15" s="93">
        <v>58</v>
      </c>
      <c r="L15" s="20">
        <v>0</v>
      </c>
      <c r="M15" s="20">
        <v>2</v>
      </c>
      <c r="N15" s="94">
        <v>0.9</v>
      </c>
      <c r="O15" s="95">
        <v>40.15384615384616</v>
      </c>
      <c r="P15" s="96">
        <v>47</v>
      </c>
      <c r="Q15" s="96">
        <v>0</v>
      </c>
      <c r="R15" s="96">
        <v>1</v>
      </c>
      <c r="S15" s="94">
        <v>0.9</v>
      </c>
      <c r="T15" s="95">
        <v>47</v>
      </c>
      <c r="U15" s="93">
        <v>100</v>
      </c>
      <c r="V15" s="20">
        <v>5</v>
      </c>
      <c r="W15" s="95">
        <v>52.94117647058824</v>
      </c>
      <c r="X15" s="20">
        <v>140</v>
      </c>
      <c r="Y15" s="20">
        <v>3</v>
      </c>
      <c r="Z15" s="95">
        <v>58.26086956521739</v>
      </c>
      <c r="AA15" s="97">
        <v>0.06009259259259259</v>
      </c>
      <c r="AB15" s="20">
        <v>1</v>
      </c>
      <c r="AC15" s="98">
        <v>0</v>
      </c>
    </row>
    <row r="16" spans="1:29" s="22" customFormat="1" ht="12.75" customHeight="1" thickBot="1">
      <c r="A16" s="99"/>
      <c r="B16" s="118" t="s">
        <v>74</v>
      </c>
      <c r="C16" s="99"/>
      <c r="D16" s="67"/>
      <c r="E16" s="101"/>
      <c r="F16" s="144">
        <v>434.41432225063943</v>
      </c>
      <c r="G16" s="145">
        <v>36</v>
      </c>
      <c r="H16" s="104">
        <v>36</v>
      </c>
      <c r="I16" s="146">
        <v>4</v>
      </c>
      <c r="J16" s="147">
        <v>20</v>
      </c>
      <c r="K16" s="146">
        <v>91</v>
      </c>
      <c r="L16" s="145">
        <v>0</v>
      </c>
      <c r="M16" s="145">
        <v>0</v>
      </c>
      <c r="N16" s="148">
        <v>1</v>
      </c>
      <c r="O16" s="107">
        <v>70</v>
      </c>
      <c r="P16" s="149">
        <v>66</v>
      </c>
      <c r="Q16" s="149">
        <v>0</v>
      </c>
      <c r="R16" s="149">
        <v>1</v>
      </c>
      <c r="S16" s="148">
        <v>0.9</v>
      </c>
      <c r="T16" s="107">
        <v>66</v>
      </c>
      <c r="U16" s="146">
        <v>120</v>
      </c>
      <c r="V16" s="145">
        <v>0</v>
      </c>
      <c r="W16" s="107">
        <v>70.58823529411765</v>
      </c>
      <c r="X16" s="145">
        <v>160</v>
      </c>
      <c r="Y16" s="145">
        <v>2</v>
      </c>
      <c r="Z16" s="107">
        <v>67.82608695652173</v>
      </c>
      <c r="AA16" s="77">
        <v>0.06796296296296296</v>
      </c>
      <c r="AB16" s="145">
        <v>8</v>
      </c>
      <c r="AC16" s="78">
        <v>104</v>
      </c>
    </row>
    <row r="17" spans="1:29" s="20" customFormat="1" ht="12.75">
      <c r="A17" s="64" t="s">
        <v>77</v>
      </c>
      <c r="B17" s="117" t="s">
        <v>40</v>
      </c>
      <c r="C17" s="64">
        <v>1220.678142829038</v>
      </c>
      <c r="D17" s="65">
        <v>5</v>
      </c>
      <c r="E17" s="109"/>
      <c r="F17" s="110">
        <v>546.1304347826087</v>
      </c>
      <c r="G17" s="21">
        <v>68</v>
      </c>
      <c r="H17" s="113">
        <v>68</v>
      </c>
      <c r="I17" s="112">
        <v>2</v>
      </c>
      <c r="J17" s="113">
        <v>10</v>
      </c>
      <c r="K17" s="112">
        <v>138</v>
      </c>
      <c r="L17" s="21">
        <v>0</v>
      </c>
      <c r="M17" s="21">
        <v>0</v>
      </c>
      <c r="N17" s="114">
        <v>1</v>
      </c>
      <c r="O17" s="115">
        <v>100</v>
      </c>
      <c r="P17" s="116">
        <v>77</v>
      </c>
      <c r="Q17" s="116">
        <v>0</v>
      </c>
      <c r="R17" s="116">
        <v>1</v>
      </c>
      <c r="S17" s="114">
        <v>0.9</v>
      </c>
      <c r="T17" s="115">
        <v>77</v>
      </c>
      <c r="U17" s="112">
        <v>0</v>
      </c>
      <c r="V17" s="21">
        <v>0</v>
      </c>
      <c r="W17" s="115">
        <v>0</v>
      </c>
      <c r="X17" s="21">
        <v>230</v>
      </c>
      <c r="Y17" s="21">
        <v>1</v>
      </c>
      <c r="Z17" s="115">
        <v>99.1304347826087</v>
      </c>
      <c r="AA17" s="97">
        <v>0.037349537037037035</v>
      </c>
      <c r="AB17" s="21">
        <v>8</v>
      </c>
      <c r="AC17" s="98">
        <v>192</v>
      </c>
    </row>
    <row r="18" spans="1:29" s="20" customFormat="1" ht="12.75">
      <c r="A18" s="89"/>
      <c r="B18" s="117" t="s">
        <v>55</v>
      </c>
      <c r="C18" s="89"/>
      <c r="D18" s="131"/>
      <c r="E18" s="90"/>
      <c r="F18" s="110">
        <v>224</v>
      </c>
      <c r="G18" s="21">
        <v>48</v>
      </c>
      <c r="H18" s="113">
        <v>48</v>
      </c>
      <c r="I18" s="112">
        <v>2</v>
      </c>
      <c r="J18" s="113">
        <v>10</v>
      </c>
      <c r="K18" s="112">
        <v>0</v>
      </c>
      <c r="L18" s="21">
        <v>0</v>
      </c>
      <c r="M18" s="21">
        <v>0</v>
      </c>
      <c r="N18" s="114">
        <v>0</v>
      </c>
      <c r="O18" s="115">
        <v>0</v>
      </c>
      <c r="P18" s="116">
        <v>0</v>
      </c>
      <c r="Q18" s="116">
        <v>0</v>
      </c>
      <c r="R18" s="116">
        <v>0</v>
      </c>
      <c r="S18" s="114">
        <v>0</v>
      </c>
      <c r="T18" s="115">
        <v>0</v>
      </c>
      <c r="U18" s="112">
        <v>0</v>
      </c>
      <c r="V18" s="21">
        <v>0</v>
      </c>
      <c r="W18" s="115">
        <v>0</v>
      </c>
      <c r="X18" s="21">
        <v>0</v>
      </c>
      <c r="Y18" s="21">
        <v>0</v>
      </c>
      <c r="Z18" s="115">
        <v>0</v>
      </c>
      <c r="AA18" s="97">
        <v>0.046307870370370374</v>
      </c>
      <c r="AB18" s="21">
        <v>8</v>
      </c>
      <c r="AC18" s="98">
        <v>166</v>
      </c>
    </row>
    <row r="19" spans="1:29" s="20" customFormat="1" ht="13.5" thickBot="1">
      <c r="A19" s="99"/>
      <c r="B19" s="132" t="s">
        <v>32</v>
      </c>
      <c r="C19" s="99"/>
      <c r="D19" s="133"/>
      <c r="E19" s="101"/>
      <c r="F19" s="134">
        <v>450.5477080464293</v>
      </c>
      <c r="G19" s="135">
        <v>54</v>
      </c>
      <c r="H19" s="130">
        <v>54</v>
      </c>
      <c r="I19" s="136">
        <v>2</v>
      </c>
      <c r="J19" s="130">
        <v>10</v>
      </c>
      <c r="K19" s="136">
        <v>97</v>
      </c>
      <c r="L19" s="135">
        <v>0</v>
      </c>
      <c r="M19" s="135">
        <v>1</v>
      </c>
      <c r="N19" s="137">
        <v>0.9</v>
      </c>
      <c r="O19" s="75">
        <v>67.15384615384616</v>
      </c>
      <c r="P19" s="138">
        <v>65</v>
      </c>
      <c r="Q19" s="138">
        <v>0</v>
      </c>
      <c r="R19" s="138">
        <v>2</v>
      </c>
      <c r="S19" s="137">
        <v>0.9</v>
      </c>
      <c r="T19" s="75">
        <v>65</v>
      </c>
      <c r="U19" s="136">
        <v>110</v>
      </c>
      <c r="V19" s="135">
        <v>3</v>
      </c>
      <c r="W19" s="75">
        <v>61.1764705882353</v>
      </c>
      <c r="X19" s="135">
        <v>150</v>
      </c>
      <c r="Y19" s="135">
        <v>0</v>
      </c>
      <c r="Z19" s="75">
        <v>65.21739130434783</v>
      </c>
      <c r="AA19" s="77">
        <v>0.0596412037037037</v>
      </c>
      <c r="AB19" s="135">
        <v>8</v>
      </c>
      <c r="AC19" s="78">
        <v>128</v>
      </c>
    </row>
    <row r="20" spans="1:29" s="20" customFormat="1" ht="12.75">
      <c r="A20" s="64" t="s">
        <v>78</v>
      </c>
      <c r="B20" s="19" t="s">
        <v>41</v>
      </c>
      <c r="C20" s="64">
        <f>+F20+F21+F22</f>
        <v>1215.0332535466805</v>
      </c>
      <c r="D20" s="65">
        <v>6</v>
      </c>
      <c r="E20" s="109"/>
      <c r="F20" s="150">
        <v>666.75</v>
      </c>
      <c r="G20" s="151">
        <v>53</v>
      </c>
      <c r="H20" s="152">
        <v>53</v>
      </c>
      <c r="I20" s="153">
        <v>7</v>
      </c>
      <c r="J20" s="154">
        <v>35</v>
      </c>
      <c r="K20" s="153">
        <v>102</v>
      </c>
      <c r="L20" s="151">
        <v>0</v>
      </c>
      <c r="M20" s="151">
        <v>0</v>
      </c>
      <c r="N20" s="155">
        <v>1</v>
      </c>
      <c r="O20" s="156">
        <v>85</v>
      </c>
      <c r="P20" s="157">
        <v>75</v>
      </c>
      <c r="Q20" s="157">
        <v>0</v>
      </c>
      <c r="R20" s="157">
        <v>0</v>
      </c>
      <c r="S20" s="155">
        <v>1</v>
      </c>
      <c r="T20" s="156">
        <v>93.75</v>
      </c>
      <c r="U20" s="153">
        <v>150</v>
      </c>
      <c r="V20" s="151">
        <v>0</v>
      </c>
      <c r="W20" s="156">
        <v>100</v>
      </c>
      <c r="X20" s="151">
        <v>200</v>
      </c>
      <c r="Y20" s="151">
        <v>0</v>
      </c>
      <c r="Z20" s="156">
        <v>100</v>
      </c>
      <c r="AA20" s="97">
        <v>0.040219907407407406</v>
      </c>
      <c r="AB20" s="151">
        <v>7</v>
      </c>
      <c r="AC20" s="98">
        <v>200</v>
      </c>
    </row>
    <row r="21" spans="1:29" s="20" customFormat="1" ht="12.75">
      <c r="A21" s="89"/>
      <c r="B21" s="19" t="s">
        <v>66</v>
      </c>
      <c r="C21" s="89"/>
      <c r="D21" s="131"/>
      <c r="E21" s="109"/>
      <c r="F21" s="91">
        <v>168.66666666666666</v>
      </c>
      <c r="G21" s="20">
        <v>0</v>
      </c>
      <c r="H21" s="92">
        <v>0</v>
      </c>
      <c r="I21" s="93">
        <v>2</v>
      </c>
      <c r="J21" s="92">
        <v>10</v>
      </c>
      <c r="K21" s="93">
        <v>68</v>
      </c>
      <c r="L21" s="20">
        <v>1</v>
      </c>
      <c r="M21" s="20">
        <v>0</v>
      </c>
      <c r="N21" s="94">
        <v>0.8</v>
      </c>
      <c r="O21" s="95">
        <v>44</v>
      </c>
      <c r="P21" s="96">
        <v>35</v>
      </c>
      <c r="Q21" s="96">
        <v>1</v>
      </c>
      <c r="R21" s="96">
        <v>0</v>
      </c>
      <c r="S21" s="94">
        <v>0.8</v>
      </c>
      <c r="T21" s="95">
        <v>33</v>
      </c>
      <c r="U21" s="93">
        <v>60</v>
      </c>
      <c r="V21" s="20">
        <v>1</v>
      </c>
      <c r="W21" s="95">
        <v>38.666666666666664</v>
      </c>
      <c r="X21" s="20">
        <v>90</v>
      </c>
      <c r="Y21" s="20">
        <v>2</v>
      </c>
      <c r="Z21" s="95">
        <v>43</v>
      </c>
      <c r="AA21" s="97">
        <v>0.07493055555555556</v>
      </c>
      <c r="AB21" s="20">
        <v>5</v>
      </c>
      <c r="AC21" s="98">
        <v>0</v>
      </c>
    </row>
    <row r="22" spans="1:29" s="20" customFormat="1" ht="13.5" thickBot="1">
      <c r="A22" s="99"/>
      <c r="B22" s="128" t="s">
        <v>72</v>
      </c>
      <c r="C22" s="99"/>
      <c r="D22" s="133"/>
      <c r="E22" s="101"/>
      <c r="F22" s="158">
        <v>379.616586880014</v>
      </c>
      <c r="G22" s="145">
        <v>36</v>
      </c>
      <c r="H22" s="104">
        <v>36</v>
      </c>
      <c r="I22" s="146">
        <v>1</v>
      </c>
      <c r="J22" s="147">
        <v>5</v>
      </c>
      <c r="K22" s="146">
        <v>103</v>
      </c>
      <c r="L22" s="145">
        <v>0</v>
      </c>
      <c r="M22" s="145">
        <v>2</v>
      </c>
      <c r="N22" s="148">
        <v>0.9</v>
      </c>
      <c r="O22" s="107">
        <v>71.3076923076923</v>
      </c>
      <c r="P22" s="149">
        <v>70</v>
      </c>
      <c r="Q22" s="149">
        <v>1</v>
      </c>
      <c r="R22" s="149">
        <v>2</v>
      </c>
      <c r="S22" s="148">
        <v>0.8</v>
      </c>
      <c r="T22" s="107">
        <v>60.44444444444445</v>
      </c>
      <c r="U22" s="146">
        <v>100</v>
      </c>
      <c r="V22" s="145">
        <v>1</v>
      </c>
      <c r="W22" s="107">
        <v>57.647058823529406</v>
      </c>
      <c r="X22" s="145">
        <v>150</v>
      </c>
      <c r="Y22" s="145">
        <v>0</v>
      </c>
      <c r="Z22" s="107">
        <v>65.21739130434783</v>
      </c>
      <c r="AA22" s="77">
        <v>0.07489583333333333</v>
      </c>
      <c r="AB22" s="145">
        <v>8</v>
      </c>
      <c r="AC22" s="78">
        <v>84</v>
      </c>
    </row>
    <row r="23" spans="1:29" s="20" customFormat="1" ht="12.75">
      <c r="A23" s="64" t="s">
        <v>80</v>
      </c>
      <c r="B23" s="19" t="s">
        <v>68</v>
      </c>
      <c r="C23" s="64">
        <f>+F23+F24+F25</f>
        <v>764.621089907535</v>
      </c>
      <c r="D23" s="65">
        <v>7</v>
      </c>
      <c r="E23" s="109"/>
      <c r="F23" s="150">
        <v>70</v>
      </c>
      <c r="G23" s="151">
        <v>25</v>
      </c>
      <c r="H23" s="154">
        <v>25</v>
      </c>
      <c r="I23" s="153">
        <v>0</v>
      </c>
      <c r="J23" s="154">
        <v>0</v>
      </c>
      <c r="K23" s="153">
        <v>35</v>
      </c>
      <c r="L23" s="151">
        <v>1</v>
      </c>
      <c r="M23" s="151">
        <v>0</v>
      </c>
      <c r="N23" s="155">
        <v>0.8</v>
      </c>
      <c r="O23" s="156">
        <v>22</v>
      </c>
      <c r="P23" s="157">
        <v>25</v>
      </c>
      <c r="Q23" s="157">
        <v>1</v>
      </c>
      <c r="R23" s="157">
        <v>0</v>
      </c>
      <c r="S23" s="155">
        <v>0.8</v>
      </c>
      <c r="T23" s="156">
        <v>23</v>
      </c>
      <c r="U23" s="153">
        <v>0</v>
      </c>
      <c r="V23" s="151">
        <v>0</v>
      </c>
      <c r="W23" s="156">
        <v>0</v>
      </c>
      <c r="X23" s="151">
        <v>0</v>
      </c>
      <c r="Y23" s="151">
        <v>0</v>
      </c>
      <c r="Z23" s="156">
        <v>0</v>
      </c>
      <c r="AA23" s="97">
        <v>0.05462962962962963</v>
      </c>
      <c r="AB23" s="151">
        <v>6</v>
      </c>
      <c r="AC23" s="98">
        <v>0</v>
      </c>
    </row>
    <row r="24" spans="1:29" s="20" customFormat="1" ht="12.75">
      <c r="A24" s="89"/>
      <c r="B24" s="19" t="s">
        <v>39</v>
      </c>
      <c r="C24" s="89"/>
      <c r="D24" s="131"/>
      <c r="E24" s="109"/>
      <c r="F24" s="91">
        <v>496.6210899075349</v>
      </c>
      <c r="G24" s="20">
        <v>53</v>
      </c>
      <c r="H24" s="140">
        <v>53</v>
      </c>
      <c r="I24" s="93">
        <v>0</v>
      </c>
      <c r="J24" s="92">
        <v>0</v>
      </c>
      <c r="K24" s="93">
        <v>85</v>
      </c>
      <c r="L24" s="20">
        <v>0</v>
      </c>
      <c r="M24" s="20">
        <v>1</v>
      </c>
      <c r="N24" s="94">
        <v>0.9</v>
      </c>
      <c r="O24" s="95">
        <v>58.84615384615385</v>
      </c>
      <c r="P24" s="96">
        <v>63</v>
      </c>
      <c r="Q24" s="96">
        <v>0</v>
      </c>
      <c r="R24" s="96">
        <v>2</v>
      </c>
      <c r="S24" s="94">
        <v>0.9</v>
      </c>
      <c r="T24" s="95">
        <v>63</v>
      </c>
      <c r="U24" s="93">
        <v>140</v>
      </c>
      <c r="V24" s="20">
        <v>5</v>
      </c>
      <c r="W24" s="95">
        <v>76.47058823529412</v>
      </c>
      <c r="X24" s="20">
        <v>210</v>
      </c>
      <c r="Y24" s="20">
        <v>0</v>
      </c>
      <c r="Z24" s="95">
        <v>91.30434782608695</v>
      </c>
      <c r="AA24" s="97">
        <v>0.050219907407407414</v>
      </c>
      <c r="AB24" s="20">
        <v>8</v>
      </c>
      <c r="AC24" s="98">
        <v>154</v>
      </c>
    </row>
    <row r="25" spans="1:29" s="20" customFormat="1" ht="13.5" thickBot="1">
      <c r="A25" s="99"/>
      <c r="B25" s="128" t="s">
        <v>67</v>
      </c>
      <c r="C25" s="99"/>
      <c r="D25" s="133"/>
      <c r="E25" s="101"/>
      <c r="F25" s="158">
        <v>198</v>
      </c>
      <c r="G25" s="145">
        <v>29</v>
      </c>
      <c r="H25" s="104">
        <v>29</v>
      </c>
      <c r="I25" s="146">
        <v>3</v>
      </c>
      <c r="J25" s="147">
        <v>15</v>
      </c>
      <c r="K25" s="146">
        <v>0</v>
      </c>
      <c r="L25" s="145">
        <v>0</v>
      </c>
      <c r="M25" s="145">
        <v>0</v>
      </c>
      <c r="N25" s="148">
        <v>0</v>
      </c>
      <c r="O25" s="107">
        <v>0</v>
      </c>
      <c r="P25" s="149">
        <v>0</v>
      </c>
      <c r="Q25" s="149">
        <v>0</v>
      </c>
      <c r="R25" s="149">
        <v>0</v>
      </c>
      <c r="S25" s="148">
        <v>0</v>
      </c>
      <c r="T25" s="107">
        <v>0</v>
      </c>
      <c r="U25" s="146">
        <v>0</v>
      </c>
      <c r="V25" s="145">
        <v>0</v>
      </c>
      <c r="W25" s="107">
        <v>0</v>
      </c>
      <c r="X25" s="145">
        <v>0</v>
      </c>
      <c r="Y25" s="145">
        <v>0</v>
      </c>
      <c r="Z25" s="107">
        <v>0</v>
      </c>
      <c r="AA25" s="77">
        <v>0.050243055555555555</v>
      </c>
      <c r="AB25" s="145">
        <v>8</v>
      </c>
      <c r="AC25" s="78">
        <v>154</v>
      </c>
    </row>
    <row r="26" spans="1:29" s="20" customFormat="1" ht="12.75">
      <c r="A26" s="64" t="s">
        <v>79</v>
      </c>
      <c r="B26" s="19" t="s">
        <v>27</v>
      </c>
      <c r="C26" s="64">
        <f>+F26+F27+F28</f>
        <v>460.33333333333337</v>
      </c>
      <c r="D26" s="65">
        <v>8</v>
      </c>
      <c r="E26" s="79"/>
      <c r="F26" s="91">
        <v>231.33333333333334</v>
      </c>
      <c r="G26" s="20">
        <v>22</v>
      </c>
      <c r="H26" s="140">
        <v>22</v>
      </c>
      <c r="I26" s="93">
        <v>1</v>
      </c>
      <c r="J26" s="140">
        <v>5</v>
      </c>
      <c r="K26" s="93">
        <v>28</v>
      </c>
      <c r="L26" s="20">
        <v>0</v>
      </c>
      <c r="M26" s="20">
        <v>0</v>
      </c>
      <c r="N26" s="94">
        <v>1</v>
      </c>
      <c r="O26" s="95">
        <v>23.333333333333332</v>
      </c>
      <c r="P26" s="96">
        <v>28</v>
      </c>
      <c r="Q26" s="96">
        <v>0</v>
      </c>
      <c r="R26" s="96">
        <v>0</v>
      </c>
      <c r="S26" s="94">
        <v>1</v>
      </c>
      <c r="T26" s="95">
        <v>35</v>
      </c>
      <c r="U26" s="93">
        <v>0</v>
      </c>
      <c r="V26" s="20">
        <v>0</v>
      </c>
      <c r="W26" s="95">
        <v>0</v>
      </c>
      <c r="X26" s="20">
        <v>0</v>
      </c>
      <c r="Y26" s="20">
        <v>0</v>
      </c>
      <c r="Z26" s="95">
        <v>0</v>
      </c>
      <c r="AA26" s="97">
        <v>0.05877314814814815</v>
      </c>
      <c r="AB26" s="20">
        <v>7</v>
      </c>
      <c r="AC26" s="98">
        <v>146</v>
      </c>
    </row>
    <row r="27" spans="1:29" s="20" customFormat="1" ht="12.75">
      <c r="A27" s="89"/>
      <c r="B27" s="117" t="s">
        <v>53</v>
      </c>
      <c r="C27" s="89"/>
      <c r="D27" s="131"/>
      <c r="E27" s="109"/>
      <c r="F27" s="139">
        <v>103</v>
      </c>
      <c r="G27" s="22">
        <v>11</v>
      </c>
      <c r="H27" s="140">
        <v>11</v>
      </c>
      <c r="I27" s="141">
        <v>0</v>
      </c>
      <c r="J27" s="140">
        <v>0</v>
      </c>
      <c r="K27" s="141">
        <v>0</v>
      </c>
      <c r="L27" s="22">
        <v>0</v>
      </c>
      <c r="M27" s="22">
        <v>0</v>
      </c>
      <c r="N27" s="142">
        <v>0</v>
      </c>
      <c r="O27" s="95">
        <v>0</v>
      </c>
      <c r="P27" s="143">
        <v>0</v>
      </c>
      <c r="Q27" s="143">
        <v>0</v>
      </c>
      <c r="R27" s="143">
        <v>0</v>
      </c>
      <c r="S27" s="142">
        <v>0</v>
      </c>
      <c r="T27" s="95">
        <v>0</v>
      </c>
      <c r="U27" s="141">
        <v>0</v>
      </c>
      <c r="V27" s="22">
        <v>0</v>
      </c>
      <c r="W27" s="95">
        <v>0</v>
      </c>
      <c r="X27" s="22">
        <v>0</v>
      </c>
      <c r="Y27" s="22">
        <v>0</v>
      </c>
      <c r="Z27" s="95">
        <v>0</v>
      </c>
      <c r="AA27" s="97">
        <v>0.07770833333333334</v>
      </c>
      <c r="AB27" s="22">
        <v>7</v>
      </c>
      <c r="AC27" s="98">
        <v>92</v>
      </c>
    </row>
    <row r="28" spans="1:29" s="20" customFormat="1" ht="13.5" thickBot="1">
      <c r="A28" s="99"/>
      <c r="B28" s="128" t="s">
        <v>54</v>
      </c>
      <c r="C28" s="99"/>
      <c r="D28" s="133"/>
      <c r="E28" s="101"/>
      <c r="F28" s="102">
        <v>126</v>
      </c>
      <c r="G28" s="103">
        <v>24</v>
      </c>
      <c r="H28" s="104">
        <v>24</v>
      </c>
      <c r="I28" s="105">
        <v>2</v>
      </c>
      <c r="J28" s="104">
        <v>10</v>
      </c>
      <c r="K28" s="105">
        <v>0</v>
      </c>
      <c r="L28" s="103">
        <v>0</v>
      </c>
      <c r="M28" s="103">
        <v>0</v>
      </c>
      <c r="N28" s="106">
        <v>0</v>
      </c>
      <c r="O28" s="107">
        <v>0</v>
      </c>
      <c r="P28" s="108">
        <v>0</v>
      </c>
      <c r="Q28" s="108">
        <v>0</v>
      </c>
      <c r="R28" s="108">
        <v>0</v>
      </c>
      <c r="S28" s="106">
        <v>0</v>
      </c>
      <c r="T28" s="107">
        <v>0</v>
      </c>
      <c r="U28" s="105">
        <v>0</v>
      </c>
      <c r="V28" s="103">
        <v>0</v>
      </c>
      <c r="W28" s="107">
        <v>0</v>
      </c>
      <c r="X28" s="103">
        <v>0</v>
      </c>
      <c r="Y28" s="103">
        <v>0</v>
      </c>
      <c r="Z28" s="107">
        <v>0</v>
      </c>
      <c r="AA28" s="77">
        <v>0.07770833333333334</v>
      </c>
      <c r="AB28" s="103">
        <v>7</v>
      </c>
      <c r="AC28" s="78">
        <v>92</v>
      </c>
    </row>
    <row r="29" spans="1:29" s="20" customFormat="1" ht="12.75">
      <c r="A29" s="64" t="s">
        <v>81</v>
      </c>
      <c r="B29" s="19" t="s">
        <v>71</v>
      </c>
      <c r="C29" s="64">
        <f>+F29+F30+F31</f>
        <v>133</v>
      </c>
      <c r="D29" s="65">
        <v>9</v>
      </c>
      <c r="E29" s="79"/>
      <c r="F29" s="80">
        <v>56</v>
      </c>
      <c r="G29" s="81">
        <v>56</v>
      </c>
      <c r="H29" s="82">
        <v>56</v>
      </c>
      <c r="I29" s="83">
        <v>0</v>
      </c>
      <c r="J29" s="82">
        <v>0</v>
      </c>
      <c r="K29" s="83">
        <v>0</v>
      </c>
      <c r="L29" s="81">
        <v>0</v>
      </c>
      <c r="M29" s="81">
        <v>0</v>
      </c>
      <c r="N29" s="84">
        <v>0</v>
      </c>
      <c r="O29" s="85">
        <v>0</v>
      </c>
      <c r="P29" s="86">
        <v>0</v>
      </c>
      <c r="Q29" s="86">
        <v>0</v>
      </c>
      <c r="R29" s="86">
        <v>0</v>
      </c>
      <c r="S29" s="84">
        <v>0</v>
      </c>
      <c r="T29" s="85">
        <v>0</v>
      </c>
      <c r="U29" s="83">
        <v>0</v>
      </c>
      <c r="V29" s="81">
        <v>0</v>
      </c>
      <c r="W29" s="85">
        <v>0</v>
      </c>
      <c r="X29" s="81">
        <v>0</v>
      </c>
      <c r="Y29" s="81">
        <v>0</v>
      </c>
      <c r="Z29" s="85">
        <v>0</v>
      </c>
      <c r="AA29" s="87">
        <v>0</v>
      </c>
      <c r="AB29" s="81">
        <v>0</v>
      </c>
      <c r="AC29" s="88">
        <v>0</v>
      </c>
    </row>
    <row r="30" spans="1:67" s="22" customFormat="1" ht="12.75">
      <c r="A30" s="89"/>
      <c r="B30" s="19" t="s">
        <v>62</v>
      </c>
      <c r="C30" s="89"/>
      <c r="D30" s="131"/>
      <c r="E30" s="90"/>
      <c r="F30" s="91">
        <v>39</v>
      </c>
      <c r="G30" s="20">
        <v>29</v>
      </c>
      <c r="H30" s="92">
        <v>29</v>
      </c>
      <c r="I30" s="93">
        <v>2</v>
      </c>
      <c r="J30" s="92">
        <v>10</v>
      </c>
      <c r="K30" s="93">
        <v>0</v>
      </c>
      <c r="L30" s="20">
        <v>0</v>
      </c>
      <c r="M30" s="20">
        <v>0</v>
      </c>
      <c r="N30" s="94">
        <v>0</v>
      </c>
      <c r="O30" s="95">
        <v>0</v>
      </c>
      <c r="P30" s="96">
        <v>0</v>
      </c>
      <c r="Q30" s="96">
        <v>0</v>
      </c>
      <c r="R30" s="96">
        <v>0</v>
      </c>
      <c r="S30" s="94">
        <v>0</v>
      </c>
      <c r="T30" s="95">
        <v>0</v>
      </c>
      <c r="U30" s="93">
        <v>0</v>
      </c>
      <c r="V30" s="20">
        <v>0</v>
      </c>
      <c r="W30" s="95">
        <v>0</v>
      </c>
      <c r="X30" s="20">
        <v>0</v>
      </c>
      <c r="Y30" s="20">
        <v>0</v>
      </c>
      <c r="Z30" s="95">
        <v>0</v>
      </c>
      <c r="AA30" s="97">
        <v>0</v>
      </c>
      <c r="AB30" s="20">
        <v>0</v>
      </c>
      <c r="AC30" s="98"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</row>
    <row r="31" spans="1:34" s="20" customFormat="1" ht="13.5" thickBot="1">
      <c r="A31" s="99"/>
      <c r="B31" s="100" t="s">
        <v>73</v>
      </c>
      <c r="C31" s="99"/>
      <c r="D31" s="133"/>
      <c r="E31" s="101"/>
      <c r="F31" s="102">
        <v>38</v>
      </c>
      <c r="G31" s="103">
        <v>33</v>
      </c>
      <c r="H31" s="104">
        <v>33</v>
      </c>
      <c r="I31" s="105">
        <v>1</v>
      </c>
      <c r="J31" s="104">
        <v>5</v>
      </c>
      <c r="K31" s="105">
        <v>0</v>
      </c>
      <c r="L31" s="103">
        <v>0</v>
      </c>
      <c r="M31" s="103">
        <v>0</v>
      </c>
      <c r="N31" s="106">
        <v>0</v>
      </c>
      <c r="O31" s="107">
        <v>0</v>
      </c>
      <c r="P31" s="108">
        <v>0</v>
      </c>
      <c r="Q31" s="108">
        <v>0</v>
      </c>
      <c r="R31" s="108">
        <v>0</v>
      </c>
      <c r="S31" s="106">
        <v>0</v>
      </c>
      <c r="T31" s="107">
        <v>0</v>
      </c>
      <c r="U31" s="105">
        <v>0</v>
      </c>
      <c r="V31" s="103">
        <v>0</v>
      </c>
      <c r="W31" s="107">
        <v>0</v>
      </c>
      <c r="X31" s="103">
        <v>0</v>
      </c>
      <c r="Y31" s="103">
        <v>0</v>
      </c>
      <c r="Z31" s="107">
        <v>0</v>
      </c>
      <c r="AA31" s="77">
        <v>0.03466435185185185</v>
      </c>
      <c r="AB31" s="103">
        <v>3</v>
      </c>
      <c r="AC31" s="78">
        <v>0</v>
      </c>
      <c r="AD31" s="22"/>
      <c r="AE31" s="22"/>
      <c r="AF31" s="22"/>
      <c r="AG31" s="22"/>
      <c r="AH31" s="22"/>
    </row>
    <row r="32" spans="1:25" ht="12.75">
      <c r="A32" s="15" t="s">
        <v>47</v>
      </c>
      <c r="C32" s="4"/>
      <c r="F32"/>
      <c r="M32" s="1"/>
      <c r="N32" s="1"/>
      <c r="S32"/>
      <c r="T32"/>
      <c r="X32" s="221" t="s">
        <v>51</v>
      </c>
      <c r="Y32" s="2"/>
    </row>
    <row r="33" spans="1:25" ht="12.75">
      <c r="A33" s="14" t="s">
        <v>48</v>
      </c>
      <c r="C33" s="4"/>
      <c r="F33"/>
      <c r="M33" s="1"/>
      <c r="N33" s="1"/>
      <c r="S33"/>
      <c r="T33"/>
      <c r="X33" s="170" t="s">
        <v>57</v>
      </c>
      <c r="Y33" s="2"/>
    </row>
    <row r="34" spans="1:25" ht="12.75">
      <c r="A34" t="s">
        <v>56</v>
      </c>
      <c r="C34" s="4"/>
      <c r="F34"/>
      <c r="M34" s="1"/>
      <c r="N34" s="1"/>
      <c r="S34"/>
      <c r="T34"/>
      <c r="X34" s="170" t="s">
        <v>75</v>
      </c>
      <c r="Y34" s="2"/>
    </row>
    <row r="35" spans="1:25" ht="12.75">
      <c r="A35" s="14" t="s">
        <v>49</v>
      </c>
      <c r="C35" s="4"/>
      <c r="F35"/>
      <c r="M35" s="1"/>
      <c r="N35" s="1"/>
      <c r="S35"/>
      <c r="T35"/>
      <c r="X35" s="170" t="s">
        <v>52</v>
      </c>
      <c r="Y35" s="2"/>
    </row>
    <row r="36" spans="1:25" ht="12.75">
      <c r="A36" s="14" t="s">
        <v>50</v>
      </c>
      <c r="C36" s="4"/>
      <c r="F36"/>
      <c r="M36" s="1"/>
      <c r="N36" s="1"/>
      <c r="S36"/>
      <c r="T36"/>
      <c r="X36" s="170" t="s">
        <v>76</v>
      </c>
      <c r="Y36" s="2"/>
    </row>
    <row r="37" spans="1:25" ht="12.75">
      <c r="A37" s="14"/>
      <c r="C37" s="4"/>
      <c r="F37"/>
      <c r="M37" s="1"/>
      <c r="N37" s="1"/>
      <c r="S37"/>
      <c r="T37"/>
      <c r="X37" s="170" t="s">
        <v>22</v>
      </c>
      <c r="Y37" s="2"/>
    </row>
    <row r="38" spans="1:25" ht="12.75">
      <c r="A38" s="14"/>
      <c r="C38" s="4"/>
      <c r="F38"/>
      <c r="M38" s="1"/>
      <c r="N38" s="1"/>
      <c r="S38"/>
      <c r="T38"/>
      <c r="X38" s="170" t="s">
        <v>71</v>
      </c>
      <c r="Y38" s="2"/>
    </row>
    <row r="39" spans="1:25" ht="12.75">
      <c r="A39" s="14"/>
      <c r="C39" s="4"/>
      <c r="F39"/>
      <c r="M39" s="1"/>
      <c r="N39" s="1"/>
      <c r="S39"/>
      <c r="T39"/>
      <c r="X39" s="170" t="s">
        <v>25</v>
      </c>
      <c r="Y39" s="2"/>
    </row>
    <row r="40" spans="1:25" ht="12.75">
      <c r="A40" s="14"/>
      <c r="C40" s="4"/>
      <c r="F40"/>
      <c r="M40" s="1"/>
      <c r="N40" s="1"/>
      <c r="S40"/>
      <c r="T40"/>
      <c r="X40" s="170" t="s">
        <v>26</v>
      </c>
      <c r="Y40" s="2"/>
    </row>
    <row r="41" spans="1:25" ht="12.75">
      <c r="A41" s="14"/>
      <c r="C41" s="4"/>
      <c r="F41"/>
      <c r="M41" s="1"/>
      <c r="N41" s="1"/>
      <c r="S41"/>
      <c r="T41"/>
      <c r="Y41" s="2"/>
    </row>
    <row r="42" spans="1:25" ht="12.75">
      <c r="A42" s="14"/>
      <c r="C42" s="4"/>
      <c r="F42"/>
      <c r="M42" s="1"/>
      <c r="N42" s="1"/>
      <c r="S42"/>
      <c r="T42"/>
      <c r="Y42" s="2"/>
    </row>
    <row r="43" spans="1:25" ht="12.75">
      <c r="A43" s="14"/>
      <c r="C43" s="4"/>
      <c r="F43"/>
      <c r="M43" s="1"/>
      <c r="N43" s="1"/>
      <c r="S43"/>
      <c r="T43"/>
      <c r="Y43" s="2"/>
    </row>
    <row r="44" ht="12.75">
      <c r="AA44" s="2"/>
    </row>
    <row r="45" ht="12.75">
      <c r="AA45" s="2"/>
    </row>
    <row r="46" ht="12.75">
      <c r="AA46" s="2"/>
    </row>
    <row r="47" ht="12.75">
      <c r="AA47" s="2"/>
    </row>
    <row r="48" ht="12.75">
      <c r="AA48" s="2"/>
    </row>
    <row r="49" ht="12.75">
      <c r="AA49" s="2"/>
    </row>
    <row r="50" ht="12.75">
      <c r="AA50" s="2"/>
    </row>
    <row r="51" ht="12.75">
      <c r="AA51" s="2"/>
    </row>
    <row r="52" ht="12.75">
      <c r="AA52" s="2"/>
    </row>
    <row r="53" ht="12.75">
      <c r="AA53" s="2"/>
    </row>
    <row r="54" ht="12.75">
      <c r="AA54" s="2"/>
    </row>
    <row r="55" ht="12.75">
      <c r="AA55" s="2"/>
    </row>
    <row r="56" ht="12.75">
      <c r="AA56" s="2"/>
    </row>
    <row r="57" ht="12.75">
      <c r="AA57" s="2"/>
    </row>
    <row r="58" ht="12.75">
      <c r="AA58" s="2"/>
    </row>
    <row r="59" ht="12.75">
      <c r="AA59" s="2"/>
    </row>
    <row r="60" ht="12.75">
      <c r="AA60" s="2"/>
    </row>
    <row r="61" ht="12.75">
      <c r="AA61" s="2"/>
    </row>
    <row r="62" ht="12.75">
      <c r="AA62" s="2"/>
    </row>
    <row r="63" ht="12.75">
      <c r="AA63" s="2"/>
    </row>
    <row r="64" ht="12.75">
      <c r="AA64" s="2"/>
    </row>
    <row r="65" ht="12.75">
      <c r="AA65" s="2"/>
    </row>
    <row r="66" ht="12.75">
      <c r="AA66" s="2"/>
    </row>
    <row r="67" ht="12.75">
      <c r="AA67" s="2"/>
    </row>
    <row r="68" ht="12.75">
      <c r="AA68" s="2"/>
    </row>
    <row r="69" ht="12.75">
      <c r="AA69" s="2"/>
    </row>
    <row r="70" ht="12.75">
      <c r="AA70" s="2"/>
    </row>
    <row r="71" ht="12.75">
      <c r="AA71" s="2"/>
    </row>
    <row r="72" ht="12.75">
      <c r="AA72" s="2"/>
    </row>
    <row r="73" ht="12.75">
      <c r="AA73" s="2"/>
    </row>
    <row r="74" ht="12.75">
      <c r="AA74" s="2"/>
    </row>
    <row r="75" ht="12.75">
      <c r="AA75" s="2"/>
    </row>
    <row r="76" ht="12.75">
      <c r="AA76" s="2"/>
    </row>
    <row r="77" ht="12.75">
      <c r="AA77" s="2"/>
    </row>
    <row r="78" ht="12.75">
      <c r="AA78" s="2"/>
    </row>
    <row r="79" ht="12.75">
      <c r="AA79" s="2"/>
    </row>
    <row r="80" ht="12.75">
      <c r="AA80" s="2"/>
    </row>
    <row r="81" ht="12.75">
      <c r="AA81" s="2"/>
    </row>
    <row r="82" ht="12.75">
      <c r="AA82" s="2"/>
    </row>
    <row r="83" ht="12.75">
      <c r="AA83" s="2"/>
    </row>
    <row r="84" ht="12.75">
      <c r="AA84" s="2"/>
    </row>
    <row r="85" ht="12.75">
      <c r="AA85" s="2"/>
    </row>
    <row r="86" ht="12.75">
      <c r="AA86" s="2"/>
    </row>
    <row r="87" ht="12.75">
      <c r="AA87" s="2"/>
    </row>
    <row r="88" ht="12.75">
      <c r="AA88" s="2"/>
    </row>
    <row r="89" ht="12.75">
      <c r="AA89" s="2"/>
    </row>
    <row r="90" ht="12.75">
      <c r="AA90" s="2"/>
    </row>
    <row r="91" ht="12.75">
      <c r="AA91" s="2"/>
    </row>
    <row r="92" ht="12.75">
      <c r="AA92" s="2"/>
    </row>
    <row r="93" ht="12.75">
      <c r="AA93" s="2"/>
    </row>
    <row r="94" ht="12.75">
      <c r="AA94" s="2"/>
    </row>
    <row r="95" ht="12.75">
      <c r="AA95" s="2"/>
    </row>
    <row r="96" ht="12.75">
      <c r="AA96" s="2"/>
    </row>
    <row r="97" ht="12.75">
      <c r="AA97" s="2"/>
    </row>
  </sheetData>
  <mergeCells count="65">
    <mergeCell ref="C26:C28"/>
    <mergeCell ref="D26:D28"/>
    <mergeCell ref="C11:C13"/>
    <mergeCell ref="D11:D13"/>
    <mergeCell ref="C5:C7"/>
    <mergeCell ref="D5:D7"/>
    <mergeCell ref="C20:C22"/>
    <mergeCell ref="D14:D16"/>
    <mergeCell ref="C14:C16"/>
    <mergeCell ref="AA3:AB3"/>
    <mergeCell ref="C1:C4"/>
    <mergeCell ref="D1:D4"/>
    <mergeCell ref="W3:W4"/>
    <mergeCell ref="X3:X4"/>
    <mergeCell ref="Y3:Y4"/>
    <mergeCell ref="Z3:Z4"/>
    <mergeCell ref="S3:S4"/>
    <mergeCell ref="T3:T4"/>
    <mergeCell ref="U3:U4"/>
    <mergeCell ref="V3:V4"/>
    <mergeCell ref="O3:O4"/>
    <mergeCell ref="P3:P4"/>
    <mergeCell ref="Q3:Q4"/>
    <mergeCell ref="R3:R4"/>
    <mergeCell ref="K3:K4"/>
    <mergeCell ref="L3:L4"/>
    <mergeCell ref="M3:M4"/>
    <mergeCell ref="N3:N4"/>
    <mergeCell ref="K1:T1"/>
    <mergeCell ref="U1:Z1"/>
    <mergeCell ref="AA1:AC1"/>
    <mergeCell ref="K2:O2"/>
    <mergeCell ref="P2:T2"/>
    <mergeCell ref="U2:W2"/>
    <mergeCell ref="X2:Z2"/>
    <mergeCell ref="AA2:AB2"/>
    <mergeCell ref="D29:D31"/>
    <mergeCell ref="G1:H2"/>
    <mergeCell ref="I1:J2"/>
    <mergeCell ref="G3:G4"/>
    <mergeCell ref="H3:H4"/>
    <mergeCell ref="I3:I4"/>
    <mergeCell ref="J3:J4"/>
    <mergeCell ref="E1:F2"/>
    <mergeCell ref="E3:E4"/>
    <mergeCell ref="F3:F4"/>
    <mergeCell ref="A1:A4"/>
    <mergeCell ref="B1:B4"/>
    <mergeCell ref="C29:C31"/>
    <mergeCell ref="A29:A31"/>
    <mergeCell ref="A11:A13"/>
    <mergeCell ref="A14:A16"/>
    <mergeCell ref="A17:A19"/>
    <mergeCell ref="A8:A10"/>
    <mergeCell ref="A5:A7"/>
    <mergeCell ref="A23:A25"/>
    <mergeCell ref="D17:D19"/>
    <mergeCell ref="D8:D10"/>
    <mergeCell ref="D23:D25"/>
    <mergeCell ref="C8:C10"/>
    <mergeCell ref="C17:C19"/>
    <mergeCell ref="C23:C25"/>
    <mergeCell ref="A26:A28"/>
    <mergeCell ref="D20:D22"/>
    <mergeCell ref="A20:A22"/>
  </mergeCells>
  <printOptions horizontalCentered="1"/>
  <pageMargins left="0.1968503937007874" right="0.1968503937007874" top="1.3779527559055118" bottom="0.984251968503937" header="0.5118110236220472" footer="0.5118110236220472"/>
  <pageSetup fitToHeight="1" fitToWidth="1" orientation="landscape" paperSize="9" scale="68" r:id="rId1"/>
  <headerFooter alignWithMargins="0">
    <oddHeader>&amp;C&amp;"Arial,Félkövér"&amp;12"GYŐRÖK IMRE"
Nosztalgia Rádiótöbbtusa Verseny 2005&amp;"Arial,Normál"&amp;10
Jászszentlászló, 2005. július 1-3.
Csapat végleges eredmények listája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Vivendi Telecom Hungary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Provics Ferenc</dc:creator>
  <cp:keywords/>
  <dc:description/>
  <cp:lastModifiedBy>Administrator</cp:lastModifiedBy>
  <cp:lastPrinted>2007-06-02T13:02:55Z</cp:lastPrinted>
  <dcterms:created xsi:type="dcterms:W3CDTF">2003-05-13T14:30:48Z</dcterms:created>
  <dcterms:modified xsi:type="dcterms:W3CDTF">2007-06-03T07:41:49Z</dcterms:modified>
  <cp:category/>
  <cp:version/>
  <cp:contentType/>
  <cp:contentStatus/>
</cp:coreProperties>
</file>